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 Pitental" sheetId="1" r:id="rId1"/>
  </sheets>
  <definedNames>
    <definedName name="_xlnm.Print_Area" localSheetId="0">'PC-Version Pitental'!$A$1:$BD$104</definedName>
  </definedNames>
  <calcPr fullCalcOnLoad="1"/>
</workbook>
</file>

<file path=xl/sharedStrings.xml><?xml version="1.0" encoding="utf-8"?>
<sst xmlns="http://schemas.openxmlformats.org/spreadsheetml/2006/main" count="190" uniqueCount="57">
  <si>
    <t>, den</t>
  </si>
  <si>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</si>
  <si>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</si>
  <si>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</si>
  <si>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</si>
  <si>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</si>
  <si>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</si>
  <si>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</si>
  <si>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</si>
  <si>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</si>
  <si>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</si>
  <si>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</si>
  <si>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</si>
  <si>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</si>
  <si>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</si>
  <si>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</si>
  <si>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</si>
  <si>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</si>
  <si>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</si>
  <si>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</si>
  <si>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</si>
  <si>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</si>
  <si>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</si>
  <si>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</si>
  <si>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</si>
  <si>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</si>
  <si>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Endspiel</t>
  </si>
  <si>
    <t>x</t>
  </si>
  <si>
    <t>6.</t>
  </si>
  <si>
    <t>Spiel um Platz 3</t>
  </si>
  <si>
    <t>2. Gruppe 1</t>
  </si>
  <si>
    <t>2. Gruppe 2</t>
  </si>
  <si>
    <t>1. Gruppe 1</t>
  </si>
  <si>
    <t>1. Gruppe 2</t>
  </si>
  <si>
    <t>Jugendgruppe Pittental</t>
  </si>
  <si>
    <t>Jugendtag 2009</t>
  </si>
  <si>
    <t>am</t>
  </si>
  <si>
    <t>in Bad Erlach</t>
  </si>
  <si>
    <t>Teilnehmende Mannschaften</t>
  </si>
  <si>
    <t>Spielplan Vorrunde</t>
  </si>
  <si>
    <t>Abschlußtabellen Vorrunde</t>
  </si>
  <si>
    <t>Platzierungen</t>
  </si>
  <si>
    <t xml:space="preserve"> </t>
  </si>
  <si>
    <t>7.</t>
  </si>
  <si>
    <t>8.</t>
  </si>
  <si>
    <t>Finalrunden</t>
  </si>
  <si>
    <t>U9</t>
  </si>
  <si>
    <t>Hochneukirchen</t>
  </si>
  <si>
    <t>Wiesmath</t>
  </si>
  <si>
    <t>Bad Erlach</t>
  </si>
  <si>
    <t>Pitten</t>
  </si>
  <si>
    <t>Kirchschlag</t>
  </si>
  <si>
    <t>Aspang</t>
  </si>
  <si>
    <t>Scheiblingkirchen</t>
  </si>
  <si>
    <t>Howodo</t>
  </si>
  <si>
    <t>Sonntag</t>
  </si>
  <si>
    <t>Platz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</si>
</sst>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name val="Arial"/>
      <family val="2"/>
    </font>
    <font>
      <b/>
      <sz val="10"/>
      <color indexed="22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18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84" fontId="0" fillId="0" borderId="0" xfId="0" applyNumberFormat="1" applyFill="1" applyBorder="1" applyAlignment="1">
      <alignment vertical="center"/>
    </xf>
    <xf numFmtId="0" fontId="18" fillId="0" borderId="8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5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184" fontId="0" fillId="0" borderId="7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5" fontId="3" fillId="0" borderId="5" xfId="0" applyNumberFormat="1" applyFont="1" applyBorder="1" applyAlignment="1">
      <alignment horizontal="center"/>
    </xf>
    <xf numFmtId="184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21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8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184" fontId="0" fillId="0" borderId="28" xfId="0" applyNumberForma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4" fontId="0" fillId="0" borderId="29" xfId="0" applyNumberFormat="1" applyBorder="1" applyAlignment="1">
      <alignment horizontal="center" vertical="center"/>
    </xf>
    <xf numFmtId="184" fontId="0" fillId="0" borderId="33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184" fontId="0" fillId="0" borderId="34" xfId="0" applyNumberFormat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20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7" xfId="0" applyFont="1" applyFill="1" applyBorder="1" applyAlignment="1">
      <alignment horizontal="center" vertical="center"/>
    </xf>
    <xf numFmtId="20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20" fontId="0" fillId="0" borderId="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shrinkToFit="1"/>
    </xf>
    <xf numFmtId="0" fontId="6" fillId="0" borderId="41" xfId="0" applyFont="1" applyBorder="1" applyAlignment="1">
      <alignment horizontal="left" shrinkToFi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45" xfId="0" applyFont="1" applyBorder="1" applyAlignment="1">
      <alignment horizontal="left" shrinkToFit="1"/>
    </xf>
    <xf numFmtId="0" fontId="6" fillId="0" borderId="1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46" xfId="0" applyFont="1" applyBorder="1" applyAlignment="1">
      <alignment horizontal="left" shrinkToFit="1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182" fontId="0" fillId="0" borderId="16" xfId="0" applyNumberFormat="1" applyFont="1" applyFill="1" applyBorder="1" applyAlignment="1">
      <alignment horizontal="center" vertical="center"/>
    </xf>
    <xf numFmtId="182" fontId="0" fillId="0" borderId="46" xfId="0" applyNumberFormat="1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182" fontId="0" fillId="0" borderId="18" xfId="0" applyNumberFormat="1" applyFont="1" applyFill="1" applyBorder="1" applyAlignment="1">
      <alignment horizontal="center" vertical="center"/>
    </xf>
    <xf numFmtId="182" fontId="0" fillId="0" borderId="4" xfId="0" applyNumberFormat="1" applyFont="1" applyFill="1" applyBorder="1" applyAlignment="1">
      <alignment horizontal="center" vertical="center"/>
    </xf>
    <xf numFmtId="182" fontId="0" fillId="0" borderId="1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2" fillId="3" borderId="1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8" fillId="0" borderId="31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horizontal="left" vertical="center"/>
      <protection hidden="1"/>
    </xf>
    <xf numFmtId="0" fontId="18" fillId="0" borderId="30" xfId="0" applyFont="1" applyFill="1" applyBorder="1" applyAlignment="1" applyProtection="1">
      <alignment horizontal="left" vertical="center"/>
      <protection hidden="1"/>
    </xf>
    <xf numFmtId="0" fontId="18" fillId="0" borderId="26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left" vertical="center"/>
      <protection hidden="1"/>
    </xf>
    <xf numFmtId="0" fontId="18" fillId="0" borderId="32" xfId="0" applyFont="1" applyFill="1" applyBorder="1" applyAlignment="1" applyProtection="1">
      <alignment horizontal="left" vertical="center"/>
      <protection hidden="1"/>
    </xf>
    <xf numFmtId="0" fontId="18" fillId="0" borderId="48" xfId="0" applyFont="1" applyFill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horizontal="center" vertical="center"/>
      <protection hidden="1"/>
    </xf>
    <xf numFmtId="0" fontId="18" fillId="0" borderId="8" xfId="0" applyFont="1" applyFill="1" applyBorder="1" applyAlignment="1" applyProtection="1">
      <alignment horizontal="left" vertical="center"/>
      <protection hidden="1"/>
    </xf>
    <xf numFmtId="0" fontId="18" fillId="0" borderId="49" xfId="0" applyFont="1" applyFill="1" applyBorder="1" applyAlignment="1" applyProtection="1">
      <alignment horizontal="left" vertical="center"/>
      <protection hidden="1"/>
    </xf>
    <xf numFmtId="0" fontId="18" fillId="0" borderId="27" xfId="0" applyFont="1" applyFill="1" applyBorder="1" applyAlignment="1" applyProtection="1">
      <alignment horizontal="center"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36" xfId="0" applyFont="1" applyFill="1" applyBorder="1" applyAlignment="1" applyProtection="1">
      <alignment horizontal="center" vertical="center"/>
      <protection hidden="1"/>
    </xf>
    <xf numFmtId="0" fontId="18" fillId="0" borderId="28" xfId="0" applyFont="1" applyFill="1" applyBorder="1" applyAlignment="1" applyProtection="1">
      <alignment horizontal="center" vertical="center"/>
      <protection hidden="1"/>
    </xf>
    <xf numFmtId="0" fontId="18" fillId="0" borderId="9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8" fillId="0" borderId="2" xfId="0" applyFont="1" applyFill="1" applyBorder="1" applyAlignment="1" applyProtection="1">
      <alignment horizontal="left" vertical="center"/>
      <protection hidden="1"/>
    </xf>
    <xf numFmtId="0" fontId="18" fillId="0" borderId="24" xfId="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</xdr:colOff>
      <xdr:row>1</xdr:row>
      <xdr:rowOff>47625</xdr:rowOff>
    </xdr:from>
    <xdr:to>
      <xdr:col>56</xdr:col>
      <xdr:colOff>0</xdr:colOff>
      <xdr:row>5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42875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1</xdr:row>
      <xdr:rowOff>57150</xdr:rowOff>
    </xdr:from>
    <xdr:to>
      <xdr:col>46</xdr:col>
      <xdr:colOff>47625</xdr:colOff>
      <xdr:row>3</xdr:row>
      <xdr:rowOff>171450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524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4"/>
  <sheetViews>
    <sheetView tabSelected="1" workbookViewId="0" topLeftCell="A1">
      <selection activeCell="AZ64" sqref="AZ64"/>
    </sheetView>
  </sheetViews>
  <sheetFormatPr defaultColWidth="11.421875" defaultRowHeight="12.75"/>
  <cols>
    <col min="1" max="55" width="1.7109375" style="0" customWidth="1"/>
    <col min="56" max="56" width="1.7109375" style="16" customWidth="1"/>
    <col min="57" max="57" width="1.7109375" style="22" customWidth="1"/>
    <col min="58" max="58" width="2.8515625" style="22" customWidth="1"/>
    <col min="59" max="59" width="2.140625" style="22" customWidth="1"/>
    <col min="60" max="60" width="2.8515625" style="22" customWidth="1"/>
    <col min="61" max="64" width="1.7109375" style="22" customWidth="1"/>
    <col min="65" max="65" width="21.28125" style="22" customWidth="1"/>
    <col min="66" max="66" width="2.28125" style="22" customWidth="1"/>
    <col min="67" max="67" width="3.140625" style="22" customWidth="1"/>
    <col min="68" max="68" width="1.7109375" style="22" customWidth="1"/>
    <col min="69" max="69" width="2.28125" style="22" customWidth="1"/>
    <col min="70" max="70" width="2.57421875" style="22" customWidth="1"/>
    <col min="71" max="73" width="1.7109375" style="22" customWidth="1"/>
    <col min="74" max="80" width="1.7109375" style="23" customWidth="1"/>
    <col min="81" max="142" width="1.7109375" style="24" customWidth="1"/>
    <col min="143" max="16384" width="1.7109375" style="18" customWidth="1"/>
  </cols>
  <sheetData>
    <row r="1" spans="56:84" ht="7.5" customHeight="1">
      <c r="BD1" s="6"/>
      <c r="BX1" s="22"/>
      <c r="BY1" s="22"/>
      <c r="BZ1" s="22"/>
      <c r="CA1" s="22"/>
      <c r="CB1" s="22"/>
      <c r="CC1" s="52"/>
      <c r="CD1" s="52"/>
      <c r="CE1" s="52"/>
      <c r="CF1" s="52"/>
    </row>
    <row r="2" spans="1:84" ht="33" customHeight="1">
      <c r="A2" s="228" t="s">
        <v>34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D2" s="6"/>
      <c r="BX2" s="22"/>
      <c r="BY2" s="22"/>
      <c r="BZ2" s="22"/>
      <c r="CA2" s="22"/>
      <c r="CB2" s="22"/>
      <c r="CC2" s="52"/>
      <c r="CD2" s="52"/>
      <c r="CE2" s="52"/>
      <c r="CF2" s="52"/>
    </row>
    <row r="3" spans="1:142" s="11" customFormat="1" ht="27" customHeight="1">
      <c r="A3" s="229" t="s">
        <v>35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48"/>
      <c r="BW3" s="48"/>
      <c r="BX3" s="25"/>
      <c r="BY3" s="25"/>
      <c r="BZ3" s="25"/>
      <c r="CA3" s="25"/>
      <c r="CB3" s="25"/>
      <c r="CC3" s="54"/>
      <c r="CD3" s="54"/>
      <c r="CE3" s="54"/>
      <c r="CF3" s="54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</row>
    <row r="4" spans="1:142" s="2" customFormat="1" ht="15">
      <c r="A4" s="230" t="s">
        <v>46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49"/>
      <c r="BW4" s="49"/>
      <c r="BX4" s="26"/>
      <c r="BY4" s="26"/>
      <c r="BZ4" s="26"/>
      <c r="CA4" s="26"/>
      <c r="CB4" s="26"/>
      <c r="CC4" s="56"/>
      <c r="CD4" s="56"/>
      <c r="CE4" s="56"/>
      <c r="CF4" s="56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</row>
    <row r="5" spans="44:142" s="2" customFormat="1" ht="6" customHeight="1"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49"/>
      <c r="BW5" s="49"/>
      <c r="BX5" s="26"/>
      <c r="BY5" s="26"/>
      <c r="BZ5" s="26"/>
      <c r="CA5" s="26"/>
      <c r="CB5" s="26"/>
      <c r="CC5" s="56"/>
      <c r="CD5" s="56"/>
      <c r="CE5" s="56"/>
      <c r="CF5" s="56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</row>
    <row r="6" spans="12:142" s="2" customFormat="1" ht="15.75">
      <c r="L6" s="112" t="s">
        <v>36</v>
      </c>
      <c r="M6" s="231" t="s">
        <v>55</v>
      </c>
      <c r="N6" s="231"/>
      <c r="O6" s="231"/>
      <c r="P6" s="231"/>
      <c r="Q6" s="231"/>
      <c r="R6" s="231"/>
      <c r="S6" s="231"/>
      <c r="T6" s="231"/>
      <c r="U6" s="2" t="s">
        <v>0</v>
      </c>
      <c r="Y6" s="232">
        <v>40048</v>
      </c>
      <c r="Z6" s="232"/>
      <c r="AA6" s="232"/>
      <c r="AB6" s="232"/>
      <c r="AC6" s="232"/>
      <c r="AD6" s="232"/>
      <c r="AE6" s="232"/>
      <c r="AF6" s="232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49"/>
      <c r="BW6" s="49"/>
      <c r="BX6" s="26"/>
      <c r="BY6" s="26"/>
      <c r="BZ6" s="26"/>
      <c r="CA6" s="26"/>
      <c r="CB6" s="26"/>
      <c r="CC6" s="56"/>
      <c r="CD6" s="56"/>
      <c r="CE6" s="56"/>
      <c r="CF6" s="56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</row>
    <row r="7" spans="44:142" s="2" customFormat="1" ht="6" customHeight="1"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49"/>
      <c r="BW7" s="49"/>
      <c r="BX7" s="26"/>
      <c r="BY7" s="26"/>
      <c r="BZ7" s="26"/>
      <c r="CA7" s="26"/>
      <c r="CB7" s="26"/>
      <c r="CC7" s="56"/>
      <c r="CD7" s="56"/>
      <c r="CE7" s="56"/>
      <c r="CF7" s="56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</row>
    <row r="8" spans="2:142" s="2" customFormat="1" ht="15">
      <c r="B8" s="223" t="s">
        <v>37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49"/>
      <c r="BW8" s="49"/>
      <c r="BX8" s="26"/>
      <c r="BY8" s="26"/>
      <c r="BZ8" s="26"/>
      <c r="CA8" s="26"/>
      <c r="CB8" s="26"/>
      <c r="CC8" s="56"/>
      <c r="CD8" s="56"/>
      <c r="CE8" s="56"/>
      <c r="CF8" s="56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</row>
    <row r="9" spans="57:142" s="2" customFormat="1" ht="6" customHeight="1"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49"/>
      <c r="BW9" s="49"/>
      <c r="BX9" s="26"/>
      <c r="BY9" s="26"/>
      <c r="BZ9" s="26"/>
      <c r="CA9" s="26"/>
      <c r="CB9" s="26"/>
      <c r="CC9" s="56"/>
      <c r="CD9" s="56"/>
      <c r="CE9" s="56"/>
      <c r="CF9" s="56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</row>
    <row r="10" spans="7:142" s="2" customFormat="1" ht="15.75">
      <c r="G10" s="5" t="s">
        <v>1</v>
      </c>
      <c r="H10" s="224">
        <v>0.375</v>
      </c>
      <c r="I10" s="224"/>
      <c r="J10" s="224"/>
      <c r="K10" s="224"/>
      <c r="L10" s="224"/>
      <c r="M10" s="6" t="s">
        <v>2</v>
      </c>
      <c r="T10" s="5" t="s">
        <v>3</v>
      </c>
      <c r="U10" s="156">
        <v>1</v>
      </c>
      <c r="V10" s="156"/>
      <c r="W10" s="19" t="s">
        <v>27</v>
      </c>
      <c r="X10" s="146">
        <v>0.0125</v>
      </c>
      <c r="Y10" s="146"/>
      <c r="Z10" s="146"/>
      <c r="AA10" s="146"/>
      <c r="AB10" s="146"/>
      <c r="AC10" s="6" t="s">
        <v>4</v>
      </c>
      <c r="AK10" s="5" t="s">
        <v>5</v>
      </c>
      <c r="AL10" s="146">
        <v>0.001388888888888889</v>
      </c>
      <c r="AM10" s="146"/>
      <c r="AN10" s="146"/>
      <c r="AO10" s="146"/>
      <c r="AP10" s="146"/>
      <c r="AQ10" s="6" t="s">
        <v>4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49"/>
      <c r="BW10" s="49"/>
      <c r="BX10" s="26"/>
      <c r="BY10" s="26"/>
      <c r="BZ10" s="26"/>
      <c r="CA10" s="26"/>
      <c r="CB10" s="26"/>
      <c r="CC10" s="56"/>
      <c r="CD10" s="56"/>
      <c r="CE10" s="56"/>
      <c r="CF10" s="56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</row>
    <row r="11" ht="16.5" customHeight="1">
      <c r="B11" s="1" t="s">
        <v>38</v>
      </c>
    </row>
    <row r="12" ht="6" customHeight="1" thickBot="1"/>
    <row r="13" spans="2:55" ht="16.5" thickBot="1">
      <c r="B13" s="219" t="s">
        <v>11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1"/>
      <c r="Z13" s="222"/>
      <c r="AE13" s="219" t="s">
        <v>12</v>
      </c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17"/>
      <c r="BC13" s="218"/>
    </row>
    <row r="14" spans="2:55" ht="15">
      <c r="B14" s="212" t="s">
        <v>6</v>
      </c>
      <c r="C14" s="213"/>
      <c r="D14" s="216" t="s">
        <v>49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4"/>
      <c r="Z14" s="215"/>
      <c r="AE14" s="212" t="s">
        <v>6</v>
      </c>
      <c r="AF14" s="213"/>
      <c r="AG14" s="216" t="s">
        <v>51</v>
      </c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4"/>
      <c r="BC14" s="215"/>
    </row>
    <row r="15" spans="2:55" ht="15">
      <c r="B15" s="202" t="s">
        <v>7</v>
      </c>
      <c r="C15" s="164"/>
      <c r="D15" s="165" t="s">
        <v>50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207"/>
      <c r="Z15" s="208"/>
      <c r="AE15" s="202" t="s">
        <v>7</v>
      </c>
      <c r="AF15" s="164"/>
      <c r="AG15" s="165" t="s">
        <v>52</v>
      </c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207"/>
      <c r="BC15" s="208"/>
    </row>
    <row r="16" spans="2:55" ht="15">
      <c r="B16" s="202" t="s">
        <v>8</v>
      </c>
      <c r="C16" s="164"/>
      <c r="D16" s="165" t="s">
        <v>47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211"/>
      <c r="Y16" s="207"/>
      <c r="Z16" s="208"/>
      <c r="AE16" s="202" t="s">
        <v>8</v>
      </c>
      <c r="AF16" s="164"/>
      <c r="AG16" s="165" t="s">
        <v>53</v>
      </c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207"/>
      <c r="BC16" s="208"/>
    </row>
    <row r="17" spans="1:142" s="16" customFormat="1" ht="15.75" thickBot="1">
      <c r="A17"/>
      <c r="B17" s="203" t="s">
        <v>9</v>
      </c>
      <c r="C17" s="204"/>
      <c r="D17" s="205" t="s">
        <v>48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6"/>
      <c r="Y17" s="209"/>
      <c r="Z17" s="210"/>
      <c r="AA17"/>
      <c r="AB17"/>
      <c r="AC17"/>
      <c r="AD17"/>
      <c r="AE17" s="203" t="s">
        <v>9</v>
      </c>
      <c r="AF17" s="204"/>
      <c r="AG17" s="205" t="s">
        <v>54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9"/>
      <c r="BC17" s="210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3"/>
      <c r="BW17" s="23"/>
      <c r="BX17" s="23"/>
      <c r="BY17" s="23"/>
      <c r="BZ17" s="23"/>
      <c r="CA17" s="23"/>
      <c r="CB17" s="23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</row>
    <row r="18" spans="1:142" s="16" customFormat="1" ht="15">
      <c r="A18"/>
      <c r="B18" s="16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58"/>
      <c r="Z18" s="15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3"/>
      <c r="BW18" s="23"/>
      <c r="BX18" s="23"/>
      <c r="BY18" s="23"/>
      <c r="BZ18" s="23"/>
      <c r="CA18" s="23"/>
      <c r="CB18" s="23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</row>
    <row r="19" spans="57:80" ht="12.75"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142" s="16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 t="s">
        <v>42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3"/>
      <c r="BW20" s="23"/>
      <c r="BX20" s="23"/>
      <c r="BY20" s="23"/>
      <c r="BZ20" s="23"/>
      <c r="CA20" s="23"/>
      <c r="CB20" s="23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</row>
    <row r="21" spans="1:142" s="16" customFormat="1" ht="12.75">
      <c r="A21"/>
      <c r="B21" s="1" t="s">
        <v>39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3"/>
      <c r="BW21" s="23"/>
      <c r="BX21" s="23"/>
      <c r="BY21" s="23"/>
      <c r="BZ21" s="23"/>
      <c r="CA21" s="23"/>
      <c r="CB21" s="23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</row>
    <row r="22" spans="1:142" s="16" customFormat="1" ht="6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3"/>
      <c r="BW22" s="23"/>
      <c r="BX22" s="23"/>
      <c r="BY22" s="23"/>
      <c r="BZ22" s="23"/>
      <c r="CA22" s="23"/>
      <c r="CB22" s="23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</row>
    <row r="23" spans="1:142" s="38" customFormat="1" ht="15.75" customHeight="1" thickBot="1">
      <c r="A23" s="3"/>
      <c r="B23" s="195" t="s">
        <v>13</v>
      </c>
      <c r="C23" s="196"/>
      <c r="D23" s="196" t="s">
        <v>56</v>
      </c>
      <c r="E23" s="196"/>
      <c r="F23" s="196"/>
      <c r="G23" s="196" t="s">
        <v>14</v>
      </c>
      <c r="H23" s="196"/>
      <c r="I23" s="196"/>
      <c r="J23" s="196" t="s">
        <v>16</v>
      </c>
      <c r="K23" s="196"/>
      <c r="L23" s="196"/>
      <c r="M23" s="196"/>
      <c r="N23" s="196"/>
      <c r="O23" s="196" t="s">
        <v>17</v>
      </c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 t="s">
        <v>20</v>
      </c>
      <c r="AX23" s="196"/>
      <c r="AY23" s="196"/>
      <c r="AZ23" s="196"/>
      <c r="BA23" s="196"/>
      <c r="BB23" s="196"/>
      <c r="BC23" s="197"/>
      <c r="BD23" s="17"/>
      <c r="BE23" s="27"/>
      <c r="BF23" s="28" t="s">
        <v>25</v>
      </c>
      <c r="BG23" s="29"/>
      <c r="BH23" s="29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111"/>
      <c r="BT23" s="111"/>
      <c r="BU23" s="111"/>
      <c r="BV23" s="50"/>
      <c r="BW23" s="50"/>
      <c r="BX23" s="50"/>
      <c r="BY23" s="50"/>
      <c r="BZ23" s="50"/>
      <c r="CA23" s="50"/>
      <c r="CB23" s="5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</row>
    <row r="24" spans="2:142" s="4" customFormat="1" ht="21" customHeight="1">
      <c r="B24" s="199">
        <v>1</v>
      </c>
      <c r="C24" s="200"/>
      <c r="D24" s="200" t="s">
        <v>15</v>
      </c>
      <c r="E24" s="200"/>
      <c r="F24" s="200"/>
      <c r="G24" s="200" t="s">
        <v>15</v>
      </c>
      <c r="H24" s="200"/>
      <c r="I24" s="200"/>
      <c r="J24" s="201">
        <f>$H$10</f>
        <v>0.375</v>
      </c>
      <c r="K24" s="201"/>
      <c r="L24" s="201"/>
      <c r="M24" s="201"/>
      <c r="N24" s="201"/>
      <c r="O24" s="198" t="str">
        <f>D14</f>
        <v>Bad Erlach</v>
      </c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57" t="s">
        <v>19</v>
      </c>
      <c r="AF24" s="198" t="str">
        <f>D15</f>
        <v>Pitten</v>
      </c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27">
        <v>0</v>
      </c>
      <c r="AX24" s="227"/>
      <c r="AY24" s="57" t="s">
        <v>18</v>
      </c>
      <c r="AZ24" s="227">
        <v>2</v>
      </c>
      <c r="BA24" s="227"/>
      <c r="BB24" s="225"/>
      <c r="BC24" s="226"/>
      <c r="BE24" s="27"/>
      <c r="BF24" s="31">
        <f>IF(ISBLANK(AW24),"0",IF(AW24&gt;AZ24,3,IF(AW24=AZ24,1,0)))</f>
        <v>0</v>
      </c>
      <c r="BG24" s="31" t="s">
        <v>18</v>
      </c>
      <c r="BH24" s="31">
        <f>IF(ISBLANK(AZ24),"0",IF(AZ24&gt;AW24,3,IF(AZ24=AW24,1,0)))</f>
        <v>3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111"/>
      <c r="BT24" s="111"/>
      <c r="BU24" s="111"/>
      <c r="BV24" s="50"/>
      <c r="BW24" s="50"/>
      <c r="BX24" s="50"/>
      <c r="BY24" s="50"/>
      <c r="BZ24" s="50"/>
      <c r="CA24" s="50"/>
      <c r="CB24" s="50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</row>
    <row r="25" spans="1:142" s="17" customFormat="1" ht="21" customHeight="1">
      <c r="A25" s="3"/>
      <c r="B25" s="192">
        <v>2</v>
      </c>
      <c r="C25" s="190"/>
      <c r="D25" s="190" t="s">
        <v>21</v>
      </c>
      <c r="E25" s="190"/>
      <c r="F25" s="190"/>
      <c r="G25" s="190" t="s">
        <v>15</v>
      </c>
      <c r="H25" s="190"/>
      <c r="I25" s="190"/>
      <c r="J25" s="191">
        <f>$H$10</f>
        <v>0.375</v>
      </c>
      <c r="K25" s="191"/>
      <c r="L25" s="191"/>
      <c r="M25" s="191"/>
      <c r="N25" s="191"/>
      <c r="O25" s="184" t="str">
        <f>D16</f>
        <v>Hochneukirchen</v>
      </c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75" t="s">
        <v>19</v>
      </c>
      <c r="AF25" s="184" t="str">
        <f>D17</f>
        <v>Wiesmath</v>
      </c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5">
        <v>1</v>
      </c>
      <c r="AX25" s="185"/>
      <c r="AY25" s="75" t="s">
        <v>18</v>
      </c>
      <c r="AZ25" s="185">
        <v>3</v>
      </c>
      <c r="BA25" s="185"/>
      <c r="BB25" s="186"/>
      <c r="BC25" s="187"/>
      <c r="BE25" s="27"/>
      <c r="BF25" s="31">
        <f aca="true" t="shared" si="0" ref="BF25:BF39">IF(ISBLANK(AW25),"0",IF(AW25&gt;AZ25,3,IF(AW25=AZ25,1,0)))</f>
        <v>0</v>
      </c>
      <c r="BG25" s="31" t="s">
        <v>18</v>
      </c>
      <c r="BH25" s="31">
        <f aca="true" t="shared" si="1" ref="BH25:BH39">IF(ISBLANK(AZ25),"0",IF(AZ25&gt;AW25,3,IF(AZ25=AW25,1,0)))</f>
        <v>3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111"/>
      <c r="BT25" s="111"/>
      <c r="BU25" s="111"/>
      <c r="BV25" s="50"/>
      <c r="BW25" s="50"/>
      <c r="BX25" s="50"/>
      <c r="BY25" s="50"/>
      <c r="BZ25" s="50"/>
      <c r="CA25" s="50"/>
      <c r="CB25" s="5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</row>
    <row r="26" spans="1:142" s="17" customFormat="1" ht="21" customHeight="1">
      <c r="A26" s="3"/>
      <c r="B26" s="193">
        <v>3</v>
      </c>
      <c r="C26" s="181"/>
      <c r="D26" s="181" t="s">
        <v>15</v>
      </c>
      <c r="E26" s="181"/>
      <c r="F26" s="181"/>
      <c r="G26" s="181" t="s">
        <v>21</v>
      </c>
      <c r="H26" s="181"/>
      <c r="I26" s="181"/>
      <c r="J26" s="182">
        <f>J25+$U$10*$X$10+$AL$10</f>
        <v>0.3888888888888889</v>
      </c>
      <c r="K26" s="182"/>
      <c r="L26" s="182"/>
      <c r="M26" s="182"/>
      <c r="N26" s="182"/>
      <c r="O26" s="183" t="str">
        <f>AG14</f>
        <v>Kirchschlag</v>
      </c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09" t="s">
        <v>19</v>
      </c>
      <c r="AF26" s="183" t="str">
        <f>AG15</f>
        <v>Aspang</v>
      </c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5">
        <v>2</v>
      </c>
      <c r="AX26" s="185"/>
      <c r="AY26" s="109" t="s">
        <v>18</v>
      </c>
      <c r="AZ26" s="185">
        <v>2</v>
      </c>
      <c r="BA26" s="185"/>
      <c r="BB26" s="188"/>
      <c r="BC26" s="189"/>
      <c r="BE26" s="27"/>
      <c r="BF26" s="31">
        <f t="shared" si="0"/>
        <v>1</v>
      </c>
      <c r="BG26" s="31" t="s">
        <v>18</v>
      </c>
      <c r="BH26" s="31">
        <f t="shared" si="1"/>
        <v>1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111"/>
      <c r="BT26" s="111"/>
      <c r="BU26" s="111"/>
      <c r="BV26" s="50"/>
      <c r="BW26" s="50"/>
      <c r="BX26" s="50"/>
      <c r="BY26" s="50"/>
      <c r="BZ26" s="50"/>
      <c r="CA26" s="50"/>
      <c r="CB26" s="5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</row>
    <row r="27" spans="1:142" s="17" customFormat="1" ht="21" customHeight="1">
      <c r="A27" s="3"/>
      <c r="B27" s="193">
        <v>4</v>
      </c>
      <c r="C27" s="181"/>
      <c r="D27" s="181" t="s">
        <v>21</v>
      </c>
      <c r="E27" s="181"/>
      <c r="F27" s="181"/>
      <c r="G27" s="181" t="s">
        <v>21</v>
      </c>
      <c r="H27" s="181"/>
      <c r="I27" s="181"/>
      <c r="J27" s="182">
        <f>J25+$U$10*$X$10+$AL$10</f>
        <v>0.3888888888888889</v>
      </c>
      <c r="K27" s="182"/>
      <c r="L27" s="182"/>
      <c r="M27" s="182"/>
      <c r="N27" s="182"/>
      <c r="O27" s="183" t="str">
        <f>AG16</f>
        <v>Scheiblingkirchen</v>
      </c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09" t="s">
        <v>19</v>
      </c>
      <c r="AF27" s="183" t="str">
        <f>AG17</f>
        <v>Howodo</v>
      </c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5">
        <v>3</v>
      </c>
      <c r="AX27" s="185"/>
      <c r="AY27" s="109" t="s">
        <v>18</v>
      </c>
      <c r="AZ27" s="185">
        <v>0</v>
      </c>
      <c r="BA27" s="185"/>
      <c r="BB27" s="188"/>
      <c r="BC27" s="189"/>
      <c r="BE27" s="27"/>
      <c r="BF27" s="31">
        <f t="shared" si="0"/>
        <v>3</v>
      </c>
      <c r="BG27" s="31" t="s">
        <v>18</v>
      </c>
      <c r="BH27" s="31">
        <f t="shared" si="1"/>
        <v>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111"/>
      <c r="BT27" s="111"/>
      <c r="BU27" s="111"/>
      <c r="BV27" s="50"/>
      <c r="BW27" s="50"/>
      <c r="BX27" s="50"/>
      <c r="BY27" s="50"/>
      <c r="BZ27" s="50"/>
      <c r="CA27" s="50"/>
      <c r="CB27" s="5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</row>
    <row r="28" spans="1:142" s="17" customFormat="1" ht="21" customHeight="1">
      <c r="A28" s="3"/>
      <c r="B28" s="192">
        <v>5</v>
      </c>
      <c r="C28" s="190"/>
      <c r="D28" s="190" t="s">
        <v>15</v>
      </c>
      <c r="E28" s="190"/>
      <c r="F28" s="190"/>
      <c r="G28" s="190" t="s">
        <v>15</v>
      </c>
      <c r="H28" s="190"/>
      <c r="I28" s="190"/>
      <c r="J28" s="191">
        <f aca="true" t="shared" si="2" ref="J28:J34">J27+$U$10*$X$10+$AL$10</f>
        <v>0.4027777777777778</v>
      </c>
      <c r="K28" s="191"/>
      <c r="L28" s="191"/>
      <c r="M28" s="191"/>
      <c r="N28" s="191"/>
      <c r="O28" s="184" t="str">
        <f>D15</f>
        <v>Pitten</v>
      </c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75" t="s">
        <v>19</v>
      </c>
      <c r="AF28" s="184" t="str">
        <f>D16</f>
        <v>Hochneukirchen</v>
      </c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5">
        <v>2</v>
      </c>
      <c r="AX28" s="185"/>
      <c r="AY28" s="75" t="s">
        <v>18</v>
      </c>
      <c r="AZ28" s="185">
        <v>1</v>
      </c>
      <c r="BA28" s="185"/>
      <c r="BB28" s="186"/>
      <c r="BC28" s="187"/>
      <c r="BE28" s="27"/>
      <c r="BF28" s="31">
        <f t="shared" si="0"/>
        <v>3</v>
      </c>
      <c r="BG28" s="31" t="s">
        <v>18</v>
      </c>
      <c r="BH28" s="31">
        <f t="shared" si="1"/>
        <v>0</v>
      </c>
      <c r="BI28" s="27"/>
      <c r="BJ28" s="27"/>
      <c r="BK28" s="27"/>
      <c r="BL28" s="27"/>
      <c r="BM28" s="36" t="str">
        <f>$D$17</f>
        <v>Wiesmath</v>
      </c>
      <c r="BN28" s="34">
        <f>SUM($BH$25+$BF$29+$BH$33+$BH$38)</f>
        <v>9</v>
      </c>
      <c r="BO28" s="34">
        <f>SUM($AZ$25+$AW$29+$AZ$33+$AZ$38)</f>
        <v>7</v>
      </c>
      <c r="BP28" s="35" t="s">
        <v>18</v>
      </c>
      <c r="BQ28" s="34">
        <f>SUM($AW$25+$AZ$29+$AW$33+$AW$38)</f>
        <v>1</v>
      </c>
      <c r="BR28" s="34">
        <f>SUM(BO28-BQ28)</f>
        <v>6</v>
      </c>
      <c r="BS28" s="106"/>
      <c r="BT28" s="106"/>
      <c r="BU28" s="106"/>
      <c r="BV28" s="50"/>
      <c r="BW28" s="50"/>
      <c r="BX28" s="50"/>
      <c r="BY28" s="50"/>
      <c r="BZ28" s="50"/>
      <c r="CA28" s="50"/>
      <c r="CB28" s="5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</row>
    <row r="29" spans="1:142" s="17" customFormat="1" ht="21" customHeight="1">
      <c r="A29" s="3"/>
      <c r="B29" s="192">
        <v>6</v>
      </c>
      <c r="C29" s="190"/>
      <c r="D29" s="190" t="s">
        <v>21</v>
      </c>
      <c r="E29" s="190"/>
      <c r="F29" s="190"/>
      <c r="G29" s="190" t="s">
        <v>15</v>
      </c>
      <c r="H29" s="190"/>
      <c r="I29" s="190"/>
      <c r="J29" s="191">
        <f>J27+$U$10*$X$10+$AL$10</f>
        <v>0.4027777777777778</v>
      </c>
      <c r="K29" s="191"/>
      <c r="L29" s="191"/>
      <c r="M29" s="191"/>
      <c r="N29" s="191"/>
      <c r="O29" s="184" t="str">
        <f>D17</f>
        <v>Wiesmath</v>
      </c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75" t="s">
        <v>19</v>
      </c>
      <c r="AF29" s="184" t="str">
        <f>D14</f>
        <v>Bad Erlach</v>
      </c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5">
        <v>3</v>
      </c>
      <c r="AX29" s="185"/>
      <c r="AY29" s="75" t="s">
        <v>18</v>
      </c>
      <c r="AZ29" s="185">
        <v>0</v>
      </c>
      <c r="BA29" s="185"/>
      <c r="BB29" s="186"/>
      <c r="BC29" s="187"/>
      <c r="BD29" s="14"/>
      <c r="BE29" s="27"/>
      <c r="BF29" s="31">
        <f t="shared" si="0"/>
        <v>3</v>
      </c>
      <c r="BG29" s="31" t="s">
        <v>18</v>
      </c>
      <c r="BH29" s="31">
        <f t="shared" si="1"/>
        <v>0</v>
      </c>
      <c r="BI29" s="27"/>
      <c r="BJ29" s="27"/>
      <c r="BK29" s="32"/>
      <c r="BL29" s="32"/>
      <c r="BM29" s="36" t="str">
        <f>$D$15</f>
        <v>Pitten</v>
      </c>
      <c r="BN29" s="34">
        <f>SUM($BH$24+$BF$28+$BF$33+$BF$38)</f>
        <v>6</v>
      </c>
      <c r="BO29" s="34">
        <f>SUM($AZ$24+$AW$28+$AW$33+$AW$38)</f>
        <v>4</v>
      </c>
      <c r="BP29" s="35" t="s">
        <v>18</v>
      </c>
      <c r="BQ29" s="34">
        <f>SUM($AW$24+$AZ$28+$AZ$33+$AZ$38)</f>
        <v>2</v>
      </c>
      <c r="BR29" s="34">
        <f>SUM(BO29-BQ29)</f>
        <v>2</v>
      </c>
      <c r="BS29" s="105"/>
      <c r="BT29" s="106"/>
      <c r="BU29" s="106"/>
      <c r="BV29" s="50"/>
      <c r="BW29" s="50"/>
      <c r="BX29" s="50"/>
      <c r="BY29" s="50"/>
      <c r="BZ29" s="50"/>
      <c r="CA29" s="50"/>
      <c r="CB29" s="5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</row>
    <row r="30" spans="1:142" s="17" customFormat="1" ht="21" customHeight="1">
      <c r="A30" s="3"/>
      <c r="B30" s="193">
        <v>7</v>
      </c>
      <c r="C30" s="181"/>
      <c r="D30" s="181" t="s">
        <v>15</v>
      </c>
      <c r="E30" s="181"/>
      <c r="F30" s="181"/>
      <c r="G30" s="181" t="s">
        <v>21</v>
      </c>
      <c r="H30" s="181"/>
      <c r="I30" s="181"/>
      <c r="J30" s="182">
        <f t="shared" si="2"/>
        <v>0.4166666666666667</v>
      </c>
      <c r="K30" s="182"/>
      <c r="L30" s="182"/>
      <c r="M30" s="182"/>
      <c r="N30" s="182"/>
      <c r="O30" s="183" t="str">
        <f>AG15</f>
        <v>Aspang</v>
      </c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09" t="s">
        <v>19</v>
      </c>
      <c r="AF30" s="183" t="str">
        <f>AG16</f>
        <v>Scheiblingkirchen</v>
      </c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5">
        <v>1</v>
      </c>
      <c r="AX30" s="185"/>
      <c r="AY30" s="109" t="s">
        <v>18</v>
      </c>
      <c r="AZ30" s="185">
        <v>1</v>
      </c>
      <c r="BA30" s="185"/>
      <c r="BB30" s="188"/>
      <c r="BC30" s="189"/>
      <c r="BD30" s="14"/>
      <c r="BE30" s="27"/>
      <c r="BF30" s="31">
        <f t="shared" si="0"/>
        <v>1</v>
      </c>
      <c r="BG30" s="31" t="s">
        <v>18</v>
      </c>
      <c r="BH30" s="31">
        <f t="shared" si="1"/>
        <v>1</v>
      </c>
      <c r="BI30" s="27"/>
      <c r="BJ30" s="27"/>
      <c r="BK30" s="32"/>
      <c r="BL30" s="32"/>
      <c r="BM30" s="36" t="str">
        <f>$D$14</f>
        <v>Bad Erlach</v>
      </c>
      <c r="BN30" s="34">
        <f>SUM($BF$24+$BH$29+$BH$32+$BH$37)</f>
        <v>3</v>
      </c>
      <c r="BO30" s="34">
        <f>SUM($AW$24+$AZ$29+$AZ$32+$AZ$36)</f>
        <v>2</v>
      </c>
      <c r="BP30" s="35" t="s">
        <v>18</v>
      </c>
      <c r="BQ30" s="34">
        <f>SUM($AZ$24+$AW$29+$AW$32+$AW$36)</f>
        <v>5</v>
      </c>
      <c r="BR30" s="34">
        <f>SUM(BO30-BQ30)</f>
        <v>-3</v>
      </c>
      <c r="BS30" s="105"/>
      <c r="BT30" s="106"/>
      <c r="BU30" s="106"/>
      <c r="BV30" s="50"/>
      <c r="BW30" s="50"/>
      <c r="BX30" s="50"/>
      <c r="BY30" s="50"/>
      <c r="BZ30" s="50"/>
      <c r="CA30" s="50"/>
      <c r="CB30" s="5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</row>
    <row r="31" spans="1:142" s="17" customFormat="1" ht="21" customHeight="1">
      <c r="A31" s="3"/>
      <c r="B31" s="193">
        <v>8</v>
      </c>
      <c r="C31" s="181"/>
      <c r="D31" s="181" t="s">
        <v>21</v>
      </c>
      <c r="E31" s="181"/>
      <c r="F31" s="181"/>
      <c r="G31" s="181" t="s">
        <v>21</v>
      </c>
      <c r="H31" s="181"/>
      <c r="I31" s="181"/>
      <c r="J31" s="182">
        <f>J29+$U$10*$X$10+$AL$10</f>
        <v>0.4166666666666667</v>
      </c>
      <c r="K31" s="182"/>
      <c r="L31" s="182"/>
      <c r="M31" s="182"/>
      <c r="N31" s="182"/>
      <c r="O31" s="183" t="str">
        <f>AG17</f>
        <v>Howodo</v>
      </c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09" t="s">
        <v>19</v>
      </c>
      <c r="AF31" s="183" t="str">
        <f>AG14</f>
        <v>Kirchschlag</v>
      </c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5">
        <v>0</v>
      </c>
      <c r="AX31" s="185"/>
      <c r="AY31" s="109" t="s">
        <v>18</v>
      </c>
      <c r="AZ31" s="185">
        <v>2</v>
      </c>
      <c r="BA31" s="185"/>
      <c r="BB31" s="188"/>
      <c r="BC31" s="189"/>
      <c r="BD31" s="14"/>
      <c r="BE31" s="27"/>
      <c r="BF31" s="31">
        <f t="shared" si="0"/>
        <v>0</v>
      </c>
      <c r="BG31" s="31" t="s">
        <v>18</v>
      </c>
      <c r="BH31" s="31">
        <f t="shared" si="1"/>
        <v>3</v>
      </c>
      <c r="BI31" s="27"/>
      <c r="BJ31" s="27"/>
      <c r="BK31" s="32"/>
      <c r="BL31" s="32"/>
      <c r="BM31" s="33" t="str">
        <f>$D$16</f>
        <v>Hochneukirchen</v>
      </c>
      <c r="BN31" s="34">
        <f>SUM($BF$25+$BH$28+$BF$32+$BF$37)</f>
        <v>0</v>
      </c>
      <c r="BO31" s="34">
        <f>SUM($AW$25+$AZ$28+$AW$32+$AW$37)</f>
        <v>2</v>
      </c>
      <c r="BP31" s="35" t="s">
        <v>18</v>
      </c>
      <c r="BQ31" s="34">
        <f>SUM($AZ$25+$AW$28+$AZ$32+$AZ$37)</f>
        <v>7</v>
      </c>
      <c r="BR31" s="34">
        <f>SUM(BO31-BQ31)</f>
        <v>-5</v>
      </c>
      <c r="BS31" s="105"/>
      <c r="BT31" s="106"/>
      <c r="BU31" s="106"/>
      <c r="BV31" s="50"/>
      <c r="BW31" s="50"/>
      <c r="BX31" s="50"/>
      <c r="BY31" s="50"/>
      <c r="BZ31" s="50"/>
      <c r="CA31" s="50"/>
      <c r="CB31" s="5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</row>
    <row r="32" spans="1:142" s="17" customFormat="1" ht="21" customHeight="1">
      <c r="A32" s="3"/>
      <c r="B32" s="192">
        <v>9</v>
      </c>
      <c r="C32" s="190"/>
      <c r="D32" s="190" t="s">
        <v>15</v>
      </c>
      <c r="E32" s="190"/>
      <c r="F32" s="190"/>
      <c r="G32" s="190" t="s">
        <v>15</v>
      </c>
      <c r="H32" s="190"/>
      <c r="I32" s="190"/>
      <c r="J32" s="191">
        <f t="shared" si="2"/>
        <v>0.4305555555555556</v>
      </c>
      <c r="K32" s="191"/>
      <c r="L32" s="191"/>
      <c r="M32" s="191"/>
      <c r="N32" s="191"/>
      <c r="O32" s="184" t="str">
        <f>D16</f>
        <v>Hochneukirchen</v>
      </c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75" t="s">
        <v>19</v>
      </c>
      <c r="AF32" s="184" t="str">
        <f>D14</f>
        <v>Bad Erlach</v>
      </c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5">
        <v>0</v>
      </c>
      <c r="AX32" s="185"/>
      <c r="AY32" s="75" t="s">
        <v>18</v>
      </c>
      <c r="AZ32" s="185">
        <v>2</v>
      </c>
      <c r="BA32" s="185"/>
      <c r="BB32" s="186"/>
      <c r="BC32" s="187"/>
      <c r="BD32" s="14"/>
      <c r="BE32" s="27"/>
      <c r="BF32" s="31">
        <f t="shared" si="0"/>
        <v>0</v>
      </c>
      <c r="BG32" s="31" t="s">
        <v>18</v>
      </c>
      <c r="BH32" s="31">
        <f t="shared" si="1"/>
        <v>3</v>
      </c>
      <c r="BI32" s="27"/>
      <c r="BJ32" s="27"/>
      <c r="BK32" s="32"/>
      <c r="BL32" s="32"/>
      <c r="BM32" s="36"/>
      <c r="BN32" s="34"/>
      <c r="BO32" s="34"/>
      <c r="BP32" s="35"/>
      <c r="BQ32" s="34"/>
      <c r="BR32" s="34"/>
      <c r="BS32" s="105"/>
      <c r="BT32" s="106"/>
      <c r="BU32" s="106"/>
      <c r="BV32" s="50"/>
      <c r="BW32" s="50"/>
      <c r="BX32" s="50"/>
      <c r="BY32" s="50"/>
      <c r="BZ32" s="50"/>
      <c r="CA32" s="50"/>
      <c r="CB32" s="5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</row>
    <row r="33" spans="1:142" s="17" customFormat="1" ht="21" customHeight="1">
      <c r="A33" s="3"/>
      <c r="B33" s="192">
        <v>10</v>
      </c>
      <c r="C33" s="190"/>
      <c r="D33" s="190" t="s">
        <v>21</v>
      </c>
      <c r="E33" s="190"/>
      <c r="F33" s="190"/>
      <c r="G33" s="190" t="s">
        <v>15</v>
      </c>
      <c r="H33" s="190"/>
      <c r="I33" s="190"/>
      <c r="J33" s="191">
        <f>J31+$U$10*$X$10+$AL$10</f>
        <v>0.4305555555555556</v>
      </c>
      <c r="K33" s="191"/>
      <c r="L33" s="191"/>
      <c r="M33" s="191"/>
      <c r="N33" s="191"/>
      <c r="O33" s="184" t="str">
        <f>D15</f>
        <v>Pitten</v>
      </c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75" t="s">
        <v>19</v>
      </c>
      <c r="AF33" s="184" t="str">
        <f>D17</f>
        <v>Wiesmath</v>
      </c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5">
        <v>0</v>
      </c>
      <c r="AX33" s="185"/>
      <c r="AY33" s="75" t="s">
        <v>18</v>
      </c>
      <c r="AZ33" s="185">
        <v>1</v>
      </c>
      <c r="BA33" s="185"/>
      <c r="BB33" s="186"/>
      <c r="BC33" s="187"/>
      <c r="BD33" s="14"/>
      <c r="BE33" s="27"/>
      <c r="BF33" s="31">
        <f t="shared" si="0"/>
        <v>0</v>
      </c>
      <c r="BG33" s="31" t="s">
        <v>18</v>
      </c>
      <c r="BH33" s="31">
        <f t="shared" si="1"/>
        <v>3</v>
      </c>
      <c r="BI33" s="27"/>
      <c r="BJ33" s="27"/>
      <c r="BK33" s="32"/>
      <c r="BL33" s="32"/>
      <c r="BM33" s="36"/>
      <c r="BN33" s="34"/>
      <c r="BO33" s="34"/>
      <c r="BP33" s="35"/>
      <c r="BQ33" s="34"/>
      <c r="BR33" s="34"/>
      <c r="BS33" s="105"/>
      <c r="BT33" s="106"/>
      <c r="BU33" s="106"/>
      <c r="BV33" s="50"/>
      <c r="BW33" s="50"/>
      <c r="BX33" s="50"/>
      <c r="BY33" s="50"/>
      <c r="BZ33" s="50"/>
      <c r="CA33" s="50"/>
      <c r="CB33" s="5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</row>
    <row r="34" spans="1:142" s="17" customFormat="1" ht="21" customHeight="1">
      <c r="A34" s="3"/>
      <c r="B34" s="193">
        <v>11</v>
      </c>
      <c r="C34" s="181"/>
      <c r="D34" s="181" t="s">
        <v>15</v>
      </c>
      <c r="E34" s="181"/>
      <c r="F34" s="181"/>
      <c r="G34" s="181" t="s">
        <v>21</v>
      </c>
      <c r="H34" s="181"/>
      <c r="I34" s="181"/>
      <c r="J34" s="182">
        <f t="shared" si="2"/>
        <v>0.4444444444444445</v>
      </c>
      <c r="K34" s="182"/>
      <c r="L34" s="182"/>
      <c r="M34" s="182"/>
      <c r="N34" s="182"/>
      <c r="O34" s="183" t="str">
        <f>AG16</f>
        <v>Scheiblingkirchen</v>
      </c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09" t="s">
        <v>19</v>
      </c>
      <c r="AF34" s="183" t="str">
        <f>AG14</f>
        <v>Kirchschlag</v>
      </c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5">
        <v>5</v>
      </c>
      <c r="AX34" s="185"/>
      <c r="AY34" s="109" t="s">
        <v>18</v>
      </c>
      <c r="AZ34" s="185">
        <v>1</v>
      </c>
      <c r="BA34" s="185"/>
      <c r="BB34" s="188"/>
      <c r="BC34" s="189"/>
      <c r="BD34" s="14"/>
      <c r="BE34" s="27"/>
      <c r="BF34" s="31">
        <f t="shared" si="0"/>
        <v>3</v>
      </c>
      <c r="BG34" s="31" t="s">
        <v>18</v>
      </c>
      <c r="BH34" s="31">
        <f t="shared" si="1"/>
        <v>0</v>
      </c>
      <c r="BI34" s="27"/>
      <c r="BJ34" s="22"/>
      <c r="BK34" s="22"/>
      <c r="BL34" s="22"/>
      <c r="BM34" s="30"/>
      <c r="BN34" s="30"/>
      <c r="BO34" s="30"/>
      <c r="BP34" s="30"/>
      <c r="BQ34" s="30"/>
      <c r="BR34" s="30"/>
      <c r="BS34" s="105"/>
      <c r="BT34" s="106"/>
      <c r="BU34" s="106"/>
      <c r="BV34" s="50"/>
      <c r="BW34" s="50"/>
      <c r="BX34" s="50"/>
      <c r="BY34" s="50"/>
      <c r="BZ34" s="50"/>
      <c r="CA34" s="50"/>
      <c r="CB34" s="5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</row>
    <row r="35" spans="1:142" s="17" customFormat="1" ht="21" customHeight="1" thickBot="1">
      <c r="A35" s="3"/>
      <c r="B35" s="194">
        <v>12</v>
      </c>
      <c r="C35" s="178"/>
      <c r="D35" s="178" t="s">
        <v>21</v>
      </c>
      <c r="E35" s="178"/>
      <c r="F35" s="178"/>
      <c r="G35" s="178" t="s">
        <v>21</v>
      </c>
      <c r="H35" s="178"/>
      <c r="I35" s="178"/>
      <c r="J35" s="179">
        <f>J33+$U$10*$X$10+$AL$10</f>
        <v>0.4444444444444445</v>
      </c>
      <c r="K35" s="179"/>
      <c r="L35" s="179"/>
      <c r="M35" s="179"/>
      <c r="N35" s="179"/>
      <c r="O35" s="180" t="str">
        <f>AG15</f>
        <v>Aspang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10" t="s">
        <v>19</v>
      </c>
      <c r="AF35" s="180" t="str">
        <f>AG17</f>
        <v>Howodo</v>
      </c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75">
        <v>2</v>
      </c>
      <c r="AX35" s="175"/>
      <c r="AY35" s="110" t="s">
        <v>18</v>
      </c>
      <c r="AZ35" s="175">
        <v>0</v>
      </c>
      <c r="BA35" s="175"/>
      <c r="BB35" s="176"/>
      <c r="BC35" s="177"/>
      <c r="BD35" s="14"/>
      <c r="BE35" s="27"/>
      <c r="BF35" s="31">
        <f t="shared" si="0"/>
        <v>3</v>
      </c>
      <c r="BG35" s="31" t="s">
        <v>18</v>
      </c>
      <c r="BH35" s="31">
        <f t="shared" si="1"/>
        <v>0</v>
      </c>
      <c r="BI35" s="27"/>
      <c r="BJ35" s="27"/>
      <c r="BK35" s="32"/>
      <c r="BL35" s="32"/>
      <c r="BM35" s="33" t="str">
        <f>$AG$16</f>
        <v>Scheiblingkirchen</v>
      </c>
      <c r="BN35" s="34">
        <f>SUM($BF$27+$BH$30+$BF$34)</f>
        <v>7</v>
      </c>
      <c r="BO35" s="34">
        <f>SUM($AW$27+$AZ$30+$AW$34)</f>
        <v>9</v>
      </c>
      <c r="BP35" s="35" t="s">
        <v>18</v>
      </c>
      <c r="BQ35" s="34">
        <f>SUM($AZ$27+$AW$30+$AZ$34)</f>
        <v>2</v>
      </c>
      <c r="BR35" s="34">
        <f>SUM(BO35-BQ35)</f>
        <v>7</v>
      </c>
      <c r="BS35" s="105"/>
      <c r="BT35" s="106"/>
      <c r="BU35" s="106"/>
      <c r="BV35" s="50"/>
      <c r="BW35" s="50"/>
      <c r="BX35" s="50"/>
      <c r="BY35" s="50"/>
      <c r="BZ35" s="50"/>
      <c r="CA35" s="50"/>
      <c r="CB35" s="5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</row>
    <row r="36" spans="1:142" s="17" customFormat="1" ht="21" customHeight="1">
      <c r="A36" s="3"/>
      <c r="B36" s="157"/>
      <c r="C36" s="157"/>
      <c r="D36" s="157"/>
      <c r="E36" s="157"/>
      <c r="F36" s="157"/>
      <c r="G36" s="157"/>
      <c r="H36" s="157"/>
      <c r="I36" s="157"/>
      <c r="J36" s="172"/>
      <c r="K36" s="172"/>
      <c r="L36" s="172"/>
      <c r="M36" s="172"/>
      <c r="N36" s="172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39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4"/>
      <c r="AX36" s="174"/>
      <c r="AY36" s="39"/>
      <c r="AZ36" s="174"/>
      <c r="BA36" s="174"/>
      <c r="BB36" s="174"/>
      <c r="BC36" s="174"/>
      <c r="BD36" s="14"/>
      <c r="BE36" s="27"/>
      <c r="BF36" s="31" t="str">
        <f t="shared" si="0"/>
        <v>0</v>
      </c>
      <c r="BG36" s="31" t="s">
        <v>18</v>
      </c>
      <c r="BH36" s="31" t="str">
        <f t="shared" si="1"/>
        <v>0</v>
      </c>
      <c r="BI36" s="27"/>
      <c r="BJ36" s="27"/>
      <c r="BK36" s="32"/>
      <c r="BL36" s="32"/>
      <c r="BM36" s="36" t="str">
        <f>$AG$15</f>
        <v>Aspang</v>
      </c>
      <c r="BN36" s="34">
        <f>SUM($BH$26+$BF$30+$BF$35)</f>
        <v>5</v>
      </c>
      <c r="BO36" s="34">
        <f>SUM($AZ$26+$AW$30+$AW$35)</f>
        <v>5</v>
      </c>
      <c r="BP36" s="35" t="s">
        <v>18</v>
      </c>
      <c r="BQ36" s="34">
        <f>SUM($AW$26+$AZ$30+$AZ$35)</f>
        <v>3</v>
      </c>
      <c r="BR36" s="34">
        <f>SUM(BO36-BQ36)</f>
        <v>2</v>
      </c>
      <c r="BS36" s="105"/>
      <c r="BT36" s="106"/>
      <c r="BU36" s="106"/>
      <c r="BV36" s="50"/>
      <c r="BW36" s="50"/>
      <c r="BX36" s="50"/>
      <c r="BY36" s="50"/>
      <c r="BZ36" s="50"/>
      <c r="CA36" s="50"/>
      <c r="CB36" s="5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</row>
    <row r="37" spans="1:142" s="17" customFormat="1" ht="21" customHeight="1">
      <c r="A37" s="3"/>
      <c r="B37" s="157"/>
      <c r="C37" s="157"/>
      <c r="D37" s="157"/>
      <c r="E37" s="157"/>
      <c r="F37" s="157"/>
      <c r="G37" s="157"/>
      <c r="H37" s="157"/>
      <c r="I37" s="157"/>
      <c r="J37" s="172"/>
      <c r="K37" s="172"/>
      <c r="L37" s="172"/>
      <c r="M37" s="172"/>
      <c r="N37" s="172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39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4"/>
      <c r="AX37" s="174"/>
      <c r="AY37" s="39"/>
      <c r="AZ37" s="174"/>
      <c r="BA37" s="174"/>
      <c r="BB37" s="174"/>
      <c r="BC37" s="174"/>
      <c r="BD37" s="14"/>
      <c r="BE37" s="27"/>
      <c r="BF37" s="31" t="str">
        <f t="shared" si="0"/>
        <v>0</v>
      </c>
      <c r="BG37" s="31" t="s">
        <v>18</v>
      </c>
      <c r="BH37" s="31" t="str">
        <f t="shared" si="1"/>
        <v>0</v>
      </c>
      <c r="BI37" s="27"/>
      <c r="BJ37" s="27"/>
      <c r="BK37" s="32"/>
      <c r="BL37" s="32"/>
      <c r="BM37" s="36" t="str">
        <f>$AG$14</f>
        <v>Kirchschlag</v>
      </c>
      <c r="BN37" s="34">
        <f>SUM($BF$26+$BH$31+$BH$34)</f>
        <v>4</v>
      </c>
      <c r="BO37" s="34">
        <f>SUM($AW$26+$AZ$31+$AZ$34)</f>
        <v>5</v>
      </c>
      <c r="BP37" s="35" t="s">
        <v>18</v>
      </c>
      <c r="BQ37" s="34">
        <f>SUM($AZ$26+$AW$31+$AW$34)</f>
        <v>7</v>
      </c>
      <c r="BR37" s="34">
        <f>SUM(BO37-BQ37)</f>
        <v>-2</v>
      </c>
      <c r="BS37" s="105"/>
      <c r="BT37" s="106"/>
      <c r="BU37" s="106"/>
      <c r="BV37" s="50"/>
      <c r="BW37" s="50"/>
      <c r="BX37" s="50"/>
      <c r="BY37" s="50"/>
      <c r="BZ37" s="50"/>
      <c r="CA37" s="50"/>
      <c r="CB37" s="5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</row>
    <row r="38" spans="1:142" s="17" customFormat="1" ht="21" customHeight="1">
      <c r="A38" s="3"/>
      <c r="B38" s="157"/>
      <c r="C38" s="157"/>
      <c r="D38" s="157"/>
      <c r="E38" s="157"/>
      <c r="F38" s="157"/>
      <c r="G38" s="157"/>
      <c r="H38" s="157"/>
      <c r="I38" s="157"/>
      <c r="J38" s="172"/>
      <c r="K38" s="172"/>
      <c r="L38" s="172"/>
      <c r="M38" s="172"/>
      <c r="N38" s="172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39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4"/>
      <c r="AX38" s="174"/>
      <c r="AY38" s="39"/>
      <c r="AZ38" s="174"/>
      <c r="BA38" s="174"/>
      <c r="BB38" s="174"/>
      <c r="BC38" s="174"/>
      <c r="BD38" s="14"/>
      <c r="BE38" s="27"/>
      <c r="BF38" s="31" t="str">
        <f t="shared" si="0"/>
        <v>0</v>
      </c>
      <c r="BG38" s="31" t="s">
        <v>18</v>
      </c>
      <c r="BH38" s="31" t="str">
        <f t="shared" si="1"/>
        <v>0</v>
      </c>
      <c r="BI38" s="27"/>
      <c r="BJ38" s="27"/>
      <c r="BK38" s="32"/>
      <c r="BL38" s="32"/>
      <c r="BM38" s="36" t="str">
        <f>$AG$17</f>
        <v>Howodo</v>
      </c>
      <c r="BN38" s="34">
        <f>SUM($BH$27+$BF$31+$BH$35)</f>
        <v>0</v>
      </c>
      <c r="BO38" s="34">
        <f>SUM($AZ$27+$AW$31+$AZ$35)</f>
        <v>0</v>
      </c>
      <c r="BP38" s="35" t="s">
        <v>18</v>
      </c>
      <c r="BQ38" s="34">
        <f>SUM($AW$27+$AZ$31+$AW$35)</f>
        <v>7</v>
      </c>
      <c r="BR38" s="34">
        <f>SUM(BO38-BQ38)</f>
        <v>-7</v>
      </c>
      <c r="BS38" s="105"/>
      <c r="BT38" s="106"/>
      <c r="BU38" s="106"/>
      <c r="BV38" s="50"/>
      <c r="BW38" s="50"/>
      <c r="BX38" s="50"/>
      <c r="BY38" s="50"/>
      <c r="BZ38" s="50"/>
      <c r="CA38" s="50"/>
      <c r="CB38" s="5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</row>
    <row r="39" spans="1:142" s="17" customFormat="1" ht="21" customHeight="1">
      <c r="A39" s="3"/>
      <c r="B39" s="157"/>
      <c r="C39" s="157"/>
      <c r="D39" s="157"/>
      <c r="E39" s="157"/>
      <c r="F39" s="157"/>
      <c r="G39" s="157"/>
      <c r="H39" s="157"/>
      <c r="I39" s="157"/>
      <c r="J39" s="172"/>
      <c r="K39" s="172"/>
      <c r="L39" s="172"/>
      <c r="M39" s="172"/>
      <c r="N39" s="172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39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4"/>
      <c r="AX39" s="174"/>
      <c r="AY39" s="39"/>
      <c r="AZ39" s="174"/>
      <c r="BA39" s="174"/>
      <c r="BB39" s="174"/>
      <c r="BC39" s="174"/>
      <c r="BD39" s="14"/>
      <c r="BE39" s="27"/>
      <c r="BF39" s="31" t="str">
        <f t="shared" si="0"/>
        <v>0</v>
      </c>
      <c r="BG39" s="31" t="s">
        <v>18</v>
      </c>
      <c r="BH39" s="31" t="str">
        <f t="shared" si="1"/>
        <v>0</v>
      </c>
      <c r="BI39" s="27"/>
      <c r="BJ39" s="27"/>
      <c r="BK39" s="27"/>
      <c r="BL39" s="27"/>
      <c r="BM39" s="36"/>
      <c r="BN39" s="34"/>
      <c r="BO39" s="34"/>
      <c r="BP39" s="35"/>
      <c r="BQ39" s="34"/>
      <c r="BR39" s="34"/>
      <c r="BS39" s="106"/>
      <c r="BT39" s="106"/>
      <c r="BU39" s="106"/>
      <c r="BV39" s="50"/>
      <c r="BW39" s="50"/>
      <c r="BX39" s="50"/>
      <c r="BY39" s="50"/>
      <c r="BZ39" s="50"/>
      <c r="CA39" s="50"/>
      <c r="CB39" s="5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</row>
    <row r="40" spans="57:80" ht="15.75" customHeight="1">
      <c r="BE40" s="24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24"/>
      <c r="BW40" s="24"/>
      <c r="BX40" s="24"/>
      <c r="BY40" s="24"/>
      <c r="BZ40" s="24"/>
      <c r="CA40" s="24"/>
      <c r="CB40" s="24"/>
    </row>
    <row r="41" ht="5.25" customHeight="1"/>
    <row r="42" ht="12.75">
      <c r="B42" s="1" t="s">
        <v>40</v>
      </c>
    </row>
    <row r="43" ht="6" customHeight="1" thickBot="1"/>
    <row r="44" spans="2:142" s="7" customFormat="1" ht="21.75" customHeight="1" thickBot="1">
      <c r="B44" s="128" t="s">
        <v>11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6"/>
      <c r="P44" s="128" t="s">
        <v>22</v>
      </c>
      <c r="Q44" s="131"/>
      <c r="R44" s="136"/>
      <c r="S44" s="128" t="s">
        <v>23</v>
      </c>
      <c r="T44" s="131"/>
      <c r="U44" s="131"/>
      <c r="V44" s="131"/>
      <c r="W44" s="136"/>
      <c r="X44" s="128" t="s">
        <v>24</v>
      </c>
      <c r="Y44" s="131"/>
      <c r="Z44" s="136"/>
      <c r="AA44" s="8"/>
      <c r="AB44" s="8"/>
      <c r="AC44" s="8"/>
      <c r="AD44" s="8"/>
      <c r="AE44" s="128" t="s">
        <v>12</v>
      </c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6"/>
      <c r="AS44" s="128" t="s">
        <v>22</v>
      </c>
      <c r="AT44" s="131"/>
      <c r="AU44" s="136"/>
      <c r="AV44" s="128" t="s">
        <v>23</v>
      </c>
      <c r="AW44" s="131"/>
      <c r="AX44" s="131"/>
      <c r="AY44" s="131"/>
      <c r="AZ44" s="136"/>
      <c r="BA44" s="128" t="s">
        <v>24</v>
      </c>
      <c r="BB44" s="131"/>
      <c r="BC44" s="136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51"/>
      <c r="BW44" s="51"/>
      <c r="BX44" s="51"/>
      <c r="BY44" s="51"/>
      <c r="BZ44" s="51"/>
      <c r="CA44" s="51"/>
      <c r="CB44" s="51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</row>
    <row r="45" spans="2:55" ht="21.75" customHeight="1">
      <c r="B45" s="150" t="s">
        <v>6</v>
      </c>
      <c r="C45" s="113"/>
      <c r="D45" s="117" t="str">
        <f>IF(ISBLANK($AZ$24),"",BM28)</f>
        <v>Wiesmath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4"/>
      <c r="P45" s="152">
        <f>IF(ISBLANK($AZ$24),"",BN28)</f>
        <v>9</v>
      </c>
      <c r="Q45" s="153"/>
      <c r="R45" s="154"/>
      <c r="S45" s="150">
        <f>IF(ISBLANK($AZ$24),"",BO28)</f>
        <v>7</v>
      </c>
      <c r="T45" s="113"/>
      <c r="U45" s="107" t="s">
        <v>18</v>
      </c>
      <c r="V45" s="113">
        <f>IF(ISBLANK($AZ$24),"",BQ28)</f>
        <v>1</v>
      </c>
      <c r="W45" s="148"/>
      <c r="X45" s="169">
        <f>IF(ISBLANK($AZ$24),"",BR28)</f>
        <v>6</v>
      </c>
      <c r="Y45" s="170"/>
      <c r="Z45" s="171"/>
      <c r="AA45" s="3"/>
      <c r="AB45" s="3"/>
      <c r="AC45" s="3"/>
      <c r="AD45" s="3"/>
      <c r="AE45" s="137" t="s">
        <v>6</v>
      </c>
      <c r="AF45" s="138"/>
      <c r="AG45" s="161" t="str">
        <f>IF(ISBLANK($AZ$26),"",BM35)</f>
        <v>Scheiblingkirchen</v>
      </c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3"/>
      <c r="AS45" s="139">
        <f>IF(ISBLANK($AZ$26),"",BN35)</f>
        <v>7</v>
      </c>
      <c r="AT45" s="140"/>
      <c r="AU45" s="141"/>
      <c r="AV45" s="150">
        <f>IF(ISBLANK($AZ$26),"",BO35)</f>
        <v>9</v>
      </c>
      <c r="AW45" s="113"/>
      <c r="AX45" s="107" t="s">
        <v>18</v>
      </c>
      <c r="AY45" s="113">
        <f>IF(ISBLANK($AZ$26),"",BQ35)</f>
        <v>2</v>
      </c>
      <c r="AZ45" s="148"/>
      <c r="BA45" s="147">
        <f>IF(ISBLANK($AZ$26),"",BR35)</f>
        <v>7</v>
      </c>
      <c r="BB45" s="122"/>
      <c r="BC45" s="123"/>
    </row>
    <row r="46" spans="2:55" ht="21.75" customHeight="1">
      <c r="B46" s="137" t="s">
        <v>7</v>
      </c>
      <c r="C46" s="138"/>
      <c r="D46" s="161" t="str">
        <f>IF(ISBLANK($AZ$24),"",BM29)</f>
        <v>Pitten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3"/>
      <c r="P46" s="139">
        <f>IF(ISBLANK($AZ$24),"",BN29)</f>
        <v>6</v>
      </c>
      <c r="Q46" s="140"/>
      <c r="R46" s="141"/>
      <c r="S46" s="137">
        <f>IF(ISBLANK($AZ$24),"",BO29)</f>
        <v>4</v>
      </c>
      <c r="T46" s="138"/>
      <c r="U46" s="9" t="s">
        <v>18</v>
      </c>
      <c r="V46" s="138">
        <f>IF(ISBLANK($AZ$24),"",BQ29)</f>
        <v>2</v>
      </c>
      <c r="W46" s="151"/>
      <c r="X46" s="147">
        <f>IF(ISBLANK($AZ$24),"",BR29)</f>
        <v>2</v>
      </c>
      <c r="Y46" s="122"/>
      <c r="Z46" s="123"/>
      <c r="AA46" s="3"/>
      <c r="AB46" s="3"/>
      <c r="AC46" s="3"/>
      <c r="AD46" s="3"/>
      <c r="AE46" s="137" t="s">
        <v>7</v>
      </c>
      <c r="AF46" s="138"/>
      <c r="AG46" s="161" t="str">
        <f>IF(ISBLANK($AZ$26),"",BM36)</f>
        <v>Aspang</v>
      </c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3"/>
      <c r="AS46" s="139">
        <f>IF(ISBLANK($AZ$26),"",BN36)</f>
        <v>5</v>
      </c>
      <c r="AT46" s="140"/>
      <c r="AU46" s="141"/>
      <c r="AV46" s="137">
        <f>IF(ISBLANK($AZ$26),"",BO36)</f>
        <v>5</v>
      </c>
      <c r="AW46" s="138"/>
      <c r="AX46" s="9" t="s">
        <v>18</v>
      </c>
      <c r="AY46" s="138">
        <f>IF(ISBLANK($AZ$26),"",BQ36)</f>
        <v>3</v>
      </c>
      <c r="AZ46" s="151"/>
      <c r="BA46" s="147">
        <f>IF(ISBLANK($AZ$26),"",BR36)</f>
        <v>2</v>
      </c>
      <c r="BB46" s="122"/>
      <c r="BC46" s="123"/>
    </row>
    <row r="47" spans="2:55" ht="21.75" customHeight="1">
      <c r="B47" s="137" t="s">
        <v>8</v>
      </c>
      <c r="C47" s="138"/>
      <c r="D47" s="161" t="str">
        <f>IF(ISBLANK($AZ$24),"",BM30)</f>
        <v>Bad Erlach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3"/>
      <c r="P47" s="139">
        <f>IF(ISBLANK($AZ$24),"",BN30)</f>
        <v>3</v>
      </c>
      <c r="Q47" s="140"/>
      <c r="R47" s="141"/>
      <c r="S47" s="137">
        <f>IF(ISBLANK($AZ$24),"",BO30)</f>
        <v>2</v>
      </c>
      <c r="T47" s="138"/>
      <c r="U47" s="9" t="s">
        <v>18</v>
      </c>
      <c r="V47" s="138">
        <f>IF(ISBLANK($AZ$24),"",BQ30)</f>
        <v>5</v>
      </c>
      <c r="W47" s="151"/>
      <c r="X47" s="147">
        <f>IF(ISBLANK($AZ$24),"",BR30)</f>
        <v>-3</v>
      </c>
      <c r="Y47" s="122"/>
      <c r="Z47" s="123"/>
      <c r="AA47" s="3"/>
      <c r="AB47" s="3"/>
      <c r="AC47" s="3"/>
      <c r="AD47" s="3"/>
      <c r="AE47" s="137" t="s">
        <v>8</v>
      </c>
      <c r="AF47" s="138"/>
      <c r="AG47" s="161" t="str">
        <f>IF(ISBLANK($AZ$26),"",BM37)</f>
        <v>Kirchschlag</v>
      </c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3"/>
      <c r="AS47" s="139">
        <f>IF(ISBLANK($AZ$26),"",BN37)</f>
        <v>4</v>
      </c>
      <c r="AT47" s="140"/>
      <c r="AU47" s="141"/>
      <c r="AV47" s="137">
        <f>IF(ISBLANK($AZ$26),"",BO37)</f>
        <v>5</v>
      </c>
      <c r="AW47" s="138"/>
      <c r="AX47" s="9" t="s">
        <v>18</v>
      </c>
      <c r="AY47" s="138">
        <f>IF(ISBLANK($AZ$26),"",BQ37)</f>
        <v>7</v>
      </c>
      <c r="AZ47" s="151"/>
      <c r="BA47" s="147">
        <f>IF(ISBLANK($AZ$26),"",BR37)</f>
        <v>-2</v>
      </c>
      <c r="BB47" s="122"/>
      <c r="BC47" s="123"/>
    </row>
    <row r="48" spans="2:55" ht="21.75" customHeight="1" thickBot="1">
      <c r="B48" s="119" t="s">
        <v>9</v>
      </c>
      <c r="C48" s="120"/>
      <c r="D48" s="121" t="str">
        <f>IF(ISBLANK($AZ$24),"",BM31)</f>
        <v>Hochneukirchen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  <c r="P48" s="142">
        <f>IF(ISBLANK($AZ$24),"",BN31)</f>
        <v>0</v>
      </c>
      <c r="Q48" s="143"/>
      <c r="R48" s="144"/>
      <c r="S48" s="119">
        <f>IF(ISBLANK($AZ$24),"",BO31)</f>
        <v>2</v>
      </c>
      <c r="T48" s="120"/>
      <c r="U48" s="10" t="s">
        <v>18</v>
      </c>
      <c r="V48" s="120">
        <f>IF(ISBLANK($AZ$24),"",BQ31)</f>
        <v>7</v>
      </c>
      <c r="W48" s="149"/>
      <c r="X48" s="166">
        <f>IF(ISBLANK($AZ$24),"",BR31)</f>
        <v>-5</v>
      </c>
      <c r="Y48" s="167"/>
      <c r="Z48" s="168"/>
      <c r="AA48" s="3"/>
      <c r="AB48" s="3"/>
      <c r="AC48" s="3"/>
      <c r="AD48" s="3"/>
      <c r="AE48" s="119" t="s">
        <v>9</v>
      </c>
      <c r="AF48" s="120"/>
      <c r="AG48" s="121" t="str">
        <f>IF(ISBLANK($AZ$26),"",BM38)</f>
        <v>Howodo</v>
      </c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AS48" s="142">
        <f>IF(ISBLANK($AZ$26),"",BN38)</f>
        <v>0</v>
      </c>
      <c r="AT48" s="143"/>
      <c r="AU48" s="144"/>
      <c r="AV48" s="119">
        <f>IF(ISBLANK($AZ$26),"",BO38)</f>
        <v>0</v>
      </c>
      <c r="AW48" s="120"/>
      <c r="AX48" s="10" t="s">
        <v>18</v>
      </c>
      <c r="AY48" s="120">
        <f>IF(ISBLANK($AZ$26),"",BQ38)</f>
        <v>7</v>
      </c>
      <c r="AZ48" s="149"/>
      <c r="BA48" s="166">
        <f>IF(ISBLANK($AZ$26),"",BR38)</f>
        <v>-7</v>
      </c>
      <c r="BB48" s="167"/>
      <c r="BC48" s="168"/>
    </row>
    <row r="49" spans="2:30" ht="21.75" customHeight="1">
      <c r="B49" s="145"/>
      <c r="C49" s="145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45"/>
      <c r="Q49" s="145"/>
      <c r="R49" s="145"/>
      <c r="S49" s="145"/>
      <c r="T49" s="145"/>
      <c r="U49" s="64"/>
      <c r="V49" s="145"/>
      <c r="W49" s="145"/>
      <c r="X49" s="159"/>
      <c r="Y49" s="159"/>
      <c r="Z49" s="159"/>
      <c r="AA49" s="3"/>
      <c r="AB49" s="3"/>
      <c r="AC49" s="3"/>
      <c r="AD49" s="3"/>
    </row>
    <row r="50" spans="27:30" ht="12.75">
      <c r="AA50" s="3"/>
      <c r="AB50" s="3"/>
      <c r="AC50" s="3"/>
      <c r="AD50" s="3"/>
    </row>
    <row r="51" spans="2:60" ht="33">
      <c r="B51" s="228" t="str">
        <f>$A$2</f>
        <v>Jugendgruppe Pittental</v>
      </c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15"/>
      <c r="BF51" s="31"/>
      <c r="BG51" s="31"/>
      <c r="BH51" s="31"/>
    </row>
    <row r="52" spans="2:37" ht="6.75" customHeight="1">
      <c r="B52" s="6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2"/>
      <c r="Q52" s="62"/>
      <c r="R52" s="62"/>
      <c r="S52" s="62"/>
      <c r="T52" s="62"/>
      <c r="U52" s="64"/>
      <c r="V52" s="62"/>
      <c r="W52" s="62"/>
      <c r="X52" s="65"/>
      <c r="Y52" s="65"/>
      <c r="Z52" s="65"/>
      <c r="AA52" s="3"/>
      <c r="AB52" s="3"/>
      <c r="AC52" s="3"/>
      <c r="AD52" s="3"/>
      <c r="AK52" t="s">
        <v>42</v>
      </c>
    </row>
    <row r="53" spans="2:131" ht="12.75">
      <c r="B53" s="1" t="s">
        <v>45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 t="s">
        <v>42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R53" s="34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</row>
    <row r="54" spans="2:131" ht="5.2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R54" s="34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</row>
    <row r="55" spans="1:131" ht="15.75">
      <c r="A55" s="2"/>
      <c r="B55" s="2"/>
      <c r="C55" s="2"/>
      <c r="D55" s="2"/>
      <c r="E55" s="2"/>
      <c r="F55" s="2"/>
      <c r="G55" s="5" t="s">
        <v>1</v>
      </c>
      <c r="H55" s="155">
        <f>$J$35+1.5*($U$10*$X$10+$AL$10)</f>
        <v>0.4652777777777778</v>
      </c>
      <c r="I55" s="155"/>
      <c r="J55" s="155"/>
      <c r="K55" s="155"/>
      <c r="L55" s="155"/>
      <c r="M55" s="6" t="s">
        <v>2</v>
      </c>
      <c r="N55" s="2"/>
      <c r="O55" s="2"/>
      <c r="P55" s="2"/>
      <c r="Q55" s="2"/>
      <c r="R55" s="2"/>
      <c r="S55" s="2"/>
      <c r="T55" s="5" t="s">
        <v>3</v>
      </c>
      <c r="U55" s="156">
        <v>1</v>
      </c>
      <c r="V55" s="156"/>
      <c r="W55" s="19" t="s">
        <v>27</v>
      </c>
      <c r="X55" s="146">
        <f>$X$10</f>
        <v>0.0125</v>
      </c>
      <c r="Y55" s="146"/>
      <c r="Z55" s="146"/>
      <c r="AA55" s="146"/>
      <c r="AB55" s="146"/>
      <c r="AC55" s="6" t="s">
        <v>4</v>
      </c>
      <c r="AD55" s="2"/>
      <c r="AE55" s="2"/>
      <c r="AF55" s="2"/>
      <c r="AG55" s="2"/>
      <c r="AH55" s="2"/>
      <c r="AI55" s="2"/>
      <c r="AJ55" s="2"/>
      <c r="AK55" s="5" t="s">
        <v>5</v>
      </c>
      <c r="AL55" s="146">
        <v>0.001388888888888889</v>
      </c>
      <c r="AM55" s="146"/>
      <c r="AN55" s="146"/>
      <c r="AO55" s="146"/>
      <c r="AP55" s="146"/>
      <c r="AQ55" s="6" t="s">
        <v>4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R55" s="34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</row>
    <row r="56" spans="2:131" ht="6" customHeight="1" thickBo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R56" s="34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</row>
    <row r="57" spans="2:131" ht="13.5" thickBot="1">
      <c r="B57" s="128" t="s">
        <v>13</v>
      </c>
      <c r="C57" s="129"/>
      <c r="D57" s="130"/>
      <c r="E57" s="131"/>
      <c r="F57" s="131"/>
      <c r="G57" s="131"/>
      <c r="H57" s="131"/>
      <c r="I57" s="129"/>
      <c r="J57" s="130" t="s">
        <v>16</v>
      </c>
      <c r="K57" s="131"/>
      <c r="L57" s="131"/>
      <c r="M57" s="131"/>
      <c r="N57" s="129"/>
      <c r="O57" s="130" t="s">
        <v>29</v>
      </c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29"/>
      <c r="AW57" s="130" t="s">
        <v>20</v>
      </c>
      <c r="AX57" s="131"/>
      <c r="AY57" s="131"/>
      <c r="AZ57" s="131"/>
      <c r="BA57" s="129"/>
      <c r="BB57" s="130"/>
      <c r="BC57" s="136"/>
      <c r="BM57" s="66"/>
      <c r="BN57" s="66"/>
      <c r="BO57" s="66"/>
      <c r="BP57" s="67"/>
      <c r="BQ57" s="66"/>
      <c r="BR57" s="34"/>
      <c r="BS57" s="66"/>
      <c r="BT57" s="66"/>
      <c r="BU57" s="66"/>
      <c r="BV57" s="68"/>
      <c r="BW57" s="68"/>
      <c r="BX57" s="68"/>
      <c r="BY57" s="68"/>
      <c r="BZ57" s="68"/>
      <c r="CA57" s="68"/>
      <c r="CB57" s="68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</row>
    <row r="58" spans="2:131" ht="12.75">
      <c r="B58" s="124">
        <v>17</v>
      </c>
      <c r="C58" s="125"/>
      <c r="D58" s="233"/>
      <c r="E58" s="234"/>
      <c r="F58" s="234"/>
      <c r="G58" s="234"/>
      <c r="H58" s="234"/>
      <c r="I58" s="235"/>
      <c r="J58" s="239">
        <f>H55</f>
        <v>0.4652777777777778</v>
      </c>
      <c r="K58" s="240"/>
      <c r="L58" s="240"/>
      <c r="M58" s="240"/>
      <c r="N58" s="241"/>
      <c r="O58" s="245" t="str">
        <f>IF(ISBLANK($D$46),"",$D$46)</f>
        <v>Pitten</v>
      </c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12" t="s">
        <v>19</v>
      </c>
      <c r="AF58" s="246" t="str">
        <f>IF(ISBLANK($AG$46),"",$AG$46)</f>
        <v>Aspang</v>
      </c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7"/>
      <c r="AW58" s="248">
        <v>3</v>
      </c>
      <c r="AX58" s="249"/>
      <c r="AY58" s="252" t="s">
        <v>18</v>
      </c>
      <c r="AZ58" s="249">
        <v>1</v>
      </c>
      <c r="BA58" s="254"/>
      <c r="BB58" s="124"/>
      <c r="BC58" s="125"/>
      <c r="BM58" s="66"/>
      <c r="BN58" s="66"/>
      <c r="BO58" s="66"/>
      <c r="BP58" s="67"/>
      <c r="BQ58" s="66"/>
      <c r="BR58" s="34"/>
      <c r="BS58" s="66"/>
      <c r="BT58" s="66"/>
      <c r="BU58" s="66"/>
      <c r="BV58" s="68"/>
      <c r="BW58" s="68"/>
      <c r="BX58" s="68"/>
      <c r="BY58" s="68"/>
      <c r="BZ58" s="68"/>
      <c r="CA58" s="68"/>
      <c r="CB58" s="68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</row>
    <row r="59" spans="1:131" ht="13.5" thickBot="1">
      <c r="A59" s="41"/>
      <c r="B59" s="126"/>
      <c r="C59" s="127"/>
      <c r="D59" s="236"/>
      <c r="E59" s="237"/>
      <c r="F59" s="237"/>
      <c r="G59" s="237"/>
      <c r="H59" s="237"/>
      <c r="I59" s="238"/>
      <c r="J59" s="242"/>
      <c r="K59" s="243"/>
      <c r="L59" s="243"/>
      <c r="M59" s="243"/>
      <c r="N59" s="244"/>
      <c r="O59" s="256" t="s">
        <v>30</v>
      </c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"/>
      <c r="AF59" s="134" t="s">
        <v>31</v>
      </c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5"/>
      <c r="AW59" s="250"/>
      <c r="AX59" s="251"/>
      <c r="AY59" s="253"/>
      <c r="AZ59" s="251"/>
      <c r="BA59" s="255"/>
      <c r="BB59" s="126"/>
      <c r="BC59" s="127"/>
      <c r="BD59" s="41"/>
      <c r="BM59" s="66"/>
      <c r="BN59" s="66"/>
      <c r="BO59" s="66"/>
      <c r="BP59" s="67"/>
      <c r="BQ59" s="66"/>
      <c r="BR59" s="34"/>
      <c r="BS59" s="66"/>
      <c r="BT59" s="66"/>
      <c r="BU59" s="66"/>
      <c r="BV59" s="68"/>
      <c r="BW59" s="68"/>
      <c r="BX59" s="68"/>
      <c r="BY59" s="68"/>
      <c r="BZ59" s="68"/>
      <c r="CA59" s="68"/>
      <c r="CB59" s="68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</row>
    <row r="60" spans="65:131" ht="13.5" thickBot="1">
      <c r="BM60" s="66"/>
      <c r="BN60" s="66"/>
      <c r="BO60" s="66"/>
      <c r="BP60" s="67"/>
      <c r="BQ60" s="66"/>
      <c r="BR60" s="34"/>
      <c r="BS60" s="66"/>
      <c r="BT60" s="66"/>
      <c r="BU60" s="66"/>
      <c r="BV60" s="68"/>
      <c r="BW60" s="68"/>
      <c r="BX60" s="68"/>
      <c r="BY60" s="68"/>
      <c r="BZ60" s="68"/>
      <c r="CA60" s="68"/>
      <c r="CB60" s="68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</row>
    <row r="61" spans="2:131" ht="13.5" thickBot="1">
      <c r="B61" s="128" t="s">
        <v>13</v>
      </c>
      <c r="C61" s="129"/>
      <c r="D61" s="130"/>
      <c r="E61" s="131"/>
      <c r="F61" s="131"/>
      <c r="G61" s="131"/>
      <c r="H61" s="131"/>
      <c r="I61" s="129"/>
      <c r="J61" s="130" t="s">
        <v>16</v>
      </c>
      <c r="K61" s="131"/>
      <c r="L61" s="131"/>
      <c r="M61" s="131"/>
      <c r="N61" s="129"/>
      <c r="O61" s="130" t="s">
        <v>26</v>
      </c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29"/>
      <c r="AW61" s="130" t="s">
        <v>20</v>
      </c>
      <c r="AX61" s="131"/>
      <c r="AY61" s="131"/>
      <c r="AZ61" s="131"/>
      <c r="BA61" s="129"/>
      <c r="BB61" s="130"/>
      <c r="BC61" s="136"/>
      <c r="BM61" s="66"/>
      <c r="BN61" s="66"/>
      <c r="BO61" s="66"/>
      <c r="BP61" s="67"/>
      <c r="BQ61" s="66"/>
      <c r="BR61" s="34"/>
      <c r="BS61" s="66"/>
      <c r="BT61" s="66"/>
      <c r="BU61" s="66"/>
      <c r="BV61" s="68"/>
      <c r="BW61" s="68"/>
      <c r="BX61" s="68"/>
      <c r="BY61" s="68"/>
      <c r="BZ61" s="68"/>
      <c r="CA61" s="68"/>
      <c r="CB61" s="68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</row>
    <row r="62" spans="2:131" ht="12.75">
      <c r="B62" s="124">
        <v>18</v>
      </c>
      <c r="C62" s="125"/>
      <c r="D62" s="233"/>
      <c r="E62" s="234"/>
      <c r="F62" s="234"/>
      <c r="G62" s="234"/>
      <c r="H62" s="234"/>
      <c r="I62" s="235"/>
      <c r="J62" s="239">
        <f>J58+X55+AL55</f>
        <v>0.4791666666666667</v>
      </c>
      <c r="K62" s="240"/>
      <c r="L62" s="240"/>
      <c r="M62" s="240"/>
      <c r="N62" s="241"/>
      <c r="O62" s="245" t="str">
        <f>IF(ISBLANK($D$45),"",$D$45)</f>
        <v>Wiesmath</v>
      </c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12" t="s">
        <v>19</v>
      </c>
      <c r="AF62" s="246" t="str">
        <f>IF(ISBLANK($AG$45),"",$AG$45)</f>
        <v>Scheiblingkirchen</v>
      </c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7"/>
      <c r="AW62" s="248">
        <v>2</v>
      </c>
      <c r="AX62" s="249"/>
      <c r="AY62" s="252" t="s">
        <v>18</v>
      </c>
      <c r="AZ62" s="249">
        <v>1</v>
      </c>
      <c r="BA62" s="254"/>
      <c r="BB62" s="124"/>
      <c r="BC62" s="125"/>
      <c r="BM62" s="66"/>
      <c r="BN62" s="66"/>
      <c r="BO62" s="66"/>
      <c r="BP62" s="67"/>
      <c r="BQ62" s="66"/>
      <c r="BR62" s="34"/>
      <c r="BS62" s="66"/>
      <c r="BT62" s="66"/>
      <c r="BU62" s="66"/>
      <c r="BV62" s="68"/>
      <c r="BW62" s="68"/>
      <c r="BX62" s="68"/>
      <c r="BY62" s="68"/>
      <c r="BZ62" s="68"/>
      <c r="CA62" s="68"/>
      <c r="CB62" s="68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</row>
    <row r="63" spans="2:131" ht="12.75" customHeight="1" thickBot="1">
      <c r="B63" s="126"/>
      <c r="C63" s="127"/>
      <c r="D63" s="236"/>
      <c r="E63" s="237"/>
      <c r="F63" s="237"/>
      <c r="G63" s="237"/>
      <c r="H63" s="237"/>
      <c r="I63" s="238"/>
      <c r="J63" s="242"/>
      <c r="K63" s="243"/>
      <c r="L63" s="243"/>
      <c r="M63" s="243"/>
      <c r="N63" s="244"/>
      <c r="O63" s="256" t="s">
        <v>32</v>
      </c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"/>
      <c r="AF63" s="134" t="s">
        <v>33</v>
      </c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5"/>
      <c r="AW63" s="250"/>
      <c r="AX63" s="251"/>
      <c r="AY63" s="253"/>
      <c r="AZ63" s="251"/>
      <c r="BA63" s="255"/>
      <c r="BB63" s="126"/>
      <c r="BC63" s="127"/>
      <c r="BM63" s="66"/>
      <c r="BN63" s="66"/>
      <c r="BO63" s="66"/>
      <c r="BP63" s="67"/>
      <c r="BQ63" s="66"/>
      <c r="BR63" s="34"/>
      <c r="BS63" s="66"/>
      <c r="BT63" s="66"/>
      <c r="BU63" s="66"/>
      <c r="BV63" s="68"/>
      <c r="BW63" s="68"/>
      <c r="BX63" s="68"/>
      <c r="BY63" s="68"/>
      <c r="BZ63" s="68"/>
      <c r="CA63" s="68"/>
      <c r="CB63" s="68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</row>
    <row r="64" spans="2:132" s="3" customFormat="1" ht="6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9"/>
      <c r="BC64" s="89"/>
      <c r="BD64" s="17"/>
      <c r="BE64" s="27"/>
      <c r="BF64" s="28" t="s">
        <v>25</v>
      </c>
      <c r="BG64" s="29"/>
      <c r="BH64" s="29"/>
      <c r="BI64" s="27"/>
      <c r="BJ64" s="27"/>
      <c r="BK64" s="27"/>
      <c r="BL64" s="27"/>
      <c r="BM64" s="27"/>
      <c r="BN64" s="27"/>
      <c r="BO64" s="27"/>
      <c r="BP64" s="70"/>
      <c r="BQ64" s="27"/>
      <c r="BR64" s="34"/>
      <c r="BS64" s="27"/>
      <c r="BT64" s="27"/>
      <c r="BU64" s="27"/>
      <c r="BV64" s="50"/>
      <c r="BW64" s="50"/>
      <c r="BX64" s="50"/>
      <c r="BY64" s="50"/>
      <c r="BZ64" s="50"/>
      <c r="CA64" s="50"/>
      <c r="CB64" s="5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30"/>
    </row>
    <row r="65" spans="1:132" s="4" customFormat="1" ht="18" customHeight="1">
      <c r="A65"/>
      <c r="B65" s="1" t="s">
        <v>41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 s="16"/>
      <c r="BE65" s="27"/>
      <c r="BF65" s="31" t="str">
        <f aca="true" t="shared" si="3" ref="BF65:BF70">IF(ISBLANK(AW65),"0",IF(AW65&gt;AZ65,3,IF(AW65=AZ65,1,0)))</f>
        <v>0</v>
      </c>
      <c r="BG65" s="31" t="s">
        <v>18</v>
      </c>
      <c r="BH65" s="31" t="str">
        <f aca="true" t="shared" si="4" ref="BH65:BH70">IF(ISBLANK(AZ65),"0",IF(AZ65&gt;AW65,3,IF(AZ65=AW65,1,0)))</f>
        <v>0</v>
      </c>
      <c r="BI65" s="27"/>
      <c r="BJ65" s="58"/>
      <c r="BK65" s="58"/>
      <c r="BL65" s="58"/>
      <c r="BM65" s="71">
        <f>$D$58</f>
        <v>0</v>
      </c>
      <c r="BN65" s="72">
        <f>SUM($BF$65+$BH$67)</f>
        <v>0</v>
      </c>
      <c r="BO65" s="72">
        <f>SUM($AW$65+$AZ$67)</f>
        <v>0</v>
      </c>
      <c r="BP65" s="73" t="s">
        <v>18</v>
      </c>
      <c r="BQ65" s="72">
        <f>SUM($AZ$65+$AW$67)</f>
        <v>0</v>
      </c>
      <c r="BR65" s="72">
        <f aca="true" t="shared" si="5" ref="BR65:BR70">SUM(BO65-BQ65)</f>
        <v>0</v>
      </c>
      <c r="BS65" s="58"/>
      <c r="BT65" s="27"/>
      <c r="BU65" s="27"/>
      <c r="BV65" s="50"/>
      <c r="BW65" s="50"/>
      <c r="BX65" s="50"/>
      <c r="BY65" s="50"/>
      <c r="BZ65" s="50"/>
      <c r="CA65" s="50"/>
      <c r="CB65" s="50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EB65" s="58"/>
    </row>
    <row r="66" spans="1:132" s="3" customFormat="1" ht="18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 s="16"/>
      <c r="BE66" s="27"/>
      <c r="BF66" s="31" t="str">
        <f t="shared" si="3"/>
        <v>0</v>
      </c>
      <c r="BG66" s="31" t="s">
        <v>18</v>
      </c>
      <c r="BH66" s="31" t="str">
        <f t="shared" si="4"/>
        <v>0</v>
      </c>
      <c r="BI66" s="27"/>
      <c r="BJ66" s="30"/>
      <c r="BK66" s="30"/>
      <c r="BL66" s="30"/>
      <c r="BM66" s="71">
        <f>$D$59</f>
        <v>0</v>
      </c>
      <c r="BN66" s="72">
        <f>SUM($BH$65+$BF$69)</f>
        <v>0</v>
      </c>
      <c r="BO66" s="72">
        <f>SUM($AZ$65+$AW$69)</f>
        <v>0</v>
      </c>
      <c r="BP66" s="73" t="s">
        <v>18</v>
      </c>
      <c r="BQ66" s="72">
        <f>SUM($AW$65+$AZ$69)</f>
        <v>0</v>
      </c>
      <c r="BR66" s="72">
        <f t="shared" si="5"/>
        <v>0</v>
      </c>
      <c r="BS66" s="30"/>
      <c r="BT66" s="27"/>
      <c r="BU66" s="27"/>
      <c r="BV66" s="50"/>
      <c r="BW66" s="50"/>
      <c r="BX66" s="50"/>
      <c r="BY66" s="50"/>
      <c r="BZ66" s="50"/>
      <c r="CA66" s="50"/>
      <c r="CB66" s="5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30"/>
    </row>
    <row r="67" spans="1:132" s="3" customFormat="1" ht="18" customHeight="1">
      <c r="A67"/>
      <c r="B67"/>
      <c r="C67"/>
      <c r="D67"/>
      <c r="E67"/>
      <c r="F67"/>
      <c r="G67"/>
      <c r="H67"/>
      <c r="I67" s="257" t="s">
        <v>6</v>
      </c>
      <c r="J67" s="258"/>
      <c r="K67" s="258"/>
      <c r="L67" s="76"/>
      <c r="M67" s="259" t="str">
        <f>IF(ISBLANK($AZ$62)," ",IF($AW$62&gt;$AZ$62,$O$62,IF($AZ$62&gt;$AW$62,$AF$62,IF($AW$62=$AZ$62,"Elfmeter!"))))</f>
        <v>Wiesmath</v>
      </c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60"/>
      <c r="AW67"/>
      <c r="AX67"/>
      <c r="AY67"/>
      <c r="AZ67"/>
      <c r="BA67"/>
      <c r="BB67"/>
      <c r="BC67"/>
      <c r="BD67" s="16"/>
      <c r="BE67" s="27"/>
      <c r="BF67" s="31" t="str">
        <f t="shared" si="3"/>
        <v>0</v>
      </c>
      <c r="BG67" s="31" t="s">
        <v>18</v>
      </c>
      <c r="BH67" s="31" t="str">
        <f t="shared" si="4"/>
        <v>0</v>
      </c>
      <c r="BI67" s="27"/>
      <c r="BJ67" s="30"/>
      <c r="BK67" s="30"/>
      <c r="BL67" s="30"/>
      <c r="BM67" s="71">
        <f>$D$60</f>
        <v>0</v>
      </c>
      <c r="BN67" s="72">
        <f>SUM($BF$67+$BH$69)</f>
        <v>0</v>
      </c>
      <c r="BO67" s="72">
        <f>SUM($AW$67+$AZ$69)</f>
        <v>0</v>
      </c>
      <c r="BP67" s="73" t="s">
        <v>18</v>
      </c>
      <c r="BQ67" s="72">
        <f>SUM($AZ$67+$AW$69)</f>
        <v>0</v>
      </c>
      <c r="BR67" s="72">
        <f t="shared" si="5"/>
        <v>0</v>
      </c>
      <c r="BS67" s="30"/>
      <c r="BT67" s="27"/>
      <c r="BU67" s="27"/>
      <c r="BV67" s="50"/>
      <c r="BW67" s="50"/>
      <c r="BX67" s="50"/>
      <c r="BY67" s="50"/>
      <c r="BZ67" s="50"/>
      <c r="CA67" s="50"/>
      <c r="CB67" s="5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30"/>
    </row>
    <row r="68" spans="1:132" s="3" customFormat="1" ht="18" customHeight="1">
      <c r="A68"/>
      <c r="B68"/>
      <c r="C68"/>
      <c r="D68"/>
      <c r="E68"/>
      <c r="F68"/>
      <c r="G68"/>
      <c r="H68"/>
      <c r="I68" s="261" t="s">
        <v>7</v>
      </c>
      <c r="J68" s="262"/>
      <c r="K68" s="262"/>
      <c r="L68" s="77"/>
      <c r="M68" s="263" t="str">
        <f>IF(ISBLANK($AZ$62)," ",IF($AW$62&lt;$AZ$62,$O$62,IF($AZ$62&lt;$AW$62,$AF$62,IF($AW$62=$AZ$62,"Elfmeter!"))))</f>
        <v>Scheiblingkirchen</v>
      </c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4"/>
      <c r="AW68"/>
      <c r="AX68"/>
      <c r="AY68"/>
      <c r="AZ68"/>
      <c r="BA68"/>
      <c r="BB68"/>
      <c r="BC68"/>
      <c r="BD68" s="16"/>
      <c r="BE68" s="27"/>
      <c r="BF68" s="31" t="str">
        <f t="shared" si="3"/>
        <v>0</v>
      </c>
      <c r="BG68" s="31" t="s">
        <v>18</v>
      </c>
      <c r="BH68" s="31" t="str">
        <f t="shared" si="4"/>
        <v>0</v>
      </c>
      <c r="BI68" s="27"/>
      <c r="BJ68" s="30"/>
      <c r="BK68" s="30"/>
      <c r="BL68" s="30"/>
      <c r="BM68" s="71">
        <f>$AG$58</f>
        <v>0</v>
      </c>
      <c r="BN68" s="72">
        <f>SUM($BF$66+$BH$68)</f>
        <v>0</v>
      </c>
      <c r="BO68" s="72">
        <f>SUM($AW$66+$AZ$68)</f>
        <v>0</v>
      </c>
      <c r="BP68" s="73" t="s">
        <v>18</v>
      </c>
      <c r="BQ68" s="72">
        <f>SUM($AZ$66+$AW$68)</f>
        <v>0</v>
      </c>
      <c r="BR68" s="72">
        <f t="shared" si="5"/>
        <v>0</v>
      </c>
      <c r="BS68" s="30"/>
      <c r="BT68" s="27"/>
      <c r="BU68" s="27"/>
      <c r="BV68" s="50"/>
      <c r="BW68" s="50"/>
      <c r="BX68" s="50"/>
      <c r="BY68" s="50"/>
      <c r="BZ68" s="50"/>
      <c r="CA68" s="50"/>
      <c r="CB68" s="5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30"/>
    </row>
    <row r="69" spans="1:132" s="3" customFormat="1" ht="18" customHeight="1">
      <c r="A69"/>
      <c r="B69"/>
      <c r="C69"/>
      <c r="D69"/>
      <c r="E69"/>
      <c r="F69"/>
      <c r="G69"/>
      <c r="H69"/>
      <c r="I69" s="261" t="s">
        <v>8</v>
      </c>
      <c r="J69" s="262"/>
      <c r="K69" s="262"/>
      <c r="L69" s="77"/>
      <c r="M69" s="263" t="str">
        <f>IF(ISBLANK($AZ$58)," ",IF($AW$58&gt;$AZ$58,$O$58,IF($AZ$58&gt;$AW$58,$AF$58,IF($AW$58=$AZ$58,"Elfmeter!"))))</f>
        <v>Pitten</v>
      </c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4"/>
      <c r="AW69"/>
      <c r="AX69"/>
      <c r="AY69"/>
      <c r="AZ69"/>
      <c r="BA69"/>
      <c r="BB69"/>
      <c r="BC69"/>
      <c r="BD69" s="16"/>
      <c r="BE69" s="27"/>
      <c r="BF69" s="31" t="str">
        <f t="shared" si="3"/>
        <v>0</v>
      </c>
      <c r="BG69" s="31" t="s">
        <v>18</v>
      </c>
      <c r="BH69" s="31" t="str">
        <f t="shared" si="4"/>
        <v>0</v>
      </c>
      <c r="BI69" s="27"/>
      <c r="BJ69" s="30"/>
      <c r="BK69" s="30"/>
      <c r="BL69" s="30"/>
      <c r="BM69" s="71">
        <f>$AG$59</f>
        <v>0</v>
      </c>
      <c r="BN69" s="72">
        <f>SUM($BH$66+$BF$70)</f>
        <v>0</v>
      </c>
      <c r="BO69" s="72">
        <f>SUM($AZ$66+$AW$70)</f>
        <v>0</v>
      </c>
      <c r="BP69" s="73" t="s">
        <v>18</v>
      </c>
      <c r="BQ69" s="72">
        <f>SUM($AW$66+$AZ$70)</f>
        <v>0</v>
      </c>
      <c r="BR69" s="72">
        <f t="shared" si="5"/>
        <v>0</v>
      </c>
      <c r="BS69" s="30"/>
      <c r="BT69" s="27"/>
      <c r="BU69" s="27"/>
      <c r="BV69" s="50"/>
      <c r="BW69" s="50"/>
      <c r="BX69" s="50"/>
      <c r="BY69" s="50"/>
      <c r="BZ69" s="50"/>
      <c r="CA69" s="50"/>
      <c r="CB69" s="5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30"/>
    </row>
    <row r="70" spans="1:132" s="3" customFormat="1" ht="18" customHeight="1">
      <c r="A70"/>
      <c r="B70"/>
      <c r="C70"/>
      <c r="D70"/>
      <c r="E70"/>
      <c r="F70"/>
      <c r="G70"/>
      <c r="H70"/>
      <c r="I70" s="265" t="s">
        <v>9</v>
      </c>
      <c r="J70" s="266"/>
      <c r="K70" s="266"/>
      <c r="L70" s="95"/>
      <c r="M70" s="267" t="str">
        <f>IF(ISBLANK($AZ$58)," ",IF($AW$58&lt;$AZ$58,$O$58,IF($AZ$58&lt;$AW$58,$AF$58,IF($AW$58=$AZ$58,"Elfmeter!"))))</f>
        <v>Aspang</v>
      </c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8"/>
      <c r="AW70"/>
      <c r="AX70"/>
      <c r="AY70"/>
      <c r="AZ70"/>
      <c r="BA70"/>
      <c r="BB70"/>
      <c r="BC70"/>
      <c r="BD70" s="16"/>
      <c r="BE70" s="27"/>
      <c r="BF70" s="31" t="str">
        <f t="shared" si="3"/>
        <v>0</v>
      </c>
      <c r="BG70" s="31" t="s">
        <v>18</v>
      </c>
      <c r="BH70" s="31" t="str">
        <f t="shared" si="4"/>
        <v>0</v>
      </c>
      <c r="BI70" s="27"/>
      <c r="BJ70" s="30"/>
      <c r="BK70" s="30"/>
      <c r="BL70" s="30"/>
      <c r="BM70" s="71">
        <f>$AG$60</f>
        <v>0</v>
      </c>
      <c r="BN70" s="72">
        <f>SUM($BF$68+$BH$70)</f>
        <v>0</v>
      </c>
      <c r="BO70" s="72">
        <f>SUM($AW$68+$AZ$70)</f>
        <v>0</v>
      </c>
      <c r="BP70" s="73" t="s">
        <v>18</v>
      </c>
      <c r="BQ70" s="72">
        <f>SUM($AZ$68+$AW$70)</f>
        <v>0</v>
      </c>
      <c r="BR70" s="72">
        <f t="shared" si="5"/>
        <v>0</v>
      </c>
      <c r="BS70" s="30"/>
      <c r="BT70" s="27"/>
      <c r="BU70" s="27"/>
      <c r="BV70" s="50"/>
      <c r="BW70" s="50"/>
      <c r="BX70" s="50"/>
      <c r="BY70" s="50"/>
      <c r="BZ70" s="50"/>
      <c r="CA70" s="50"/>
      <c r="CB70" s="5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30"/>
    </row>
    <row r="71" spans="1:132" s="3" customFormat="1" ht="18" customHeight="1">
      <c r="A71"/>
      <c r="B71"/>
      <c r="C71"/>
      <c r="D71"/>
      <c r="E71"/>
      <c r="F71"/>
      <c r="G71"/>
      <c r="H71"/>
      <c r="I71" s="261" t="s">
        <v>10</v>
      </c>
      <c r="J71" s="262"/>
      <c r="K71" s="262"/>
      <c r="L71" s="77"/>
      <c r="M71" s="267" t="str">
        <f>IF(AND($P$47="")," ",IF($P$47&gt;$AS$47,$D$47,IF($AS$47&gt;$P$47,$AG$47,IF($AS$47=$P$47,"Elfer??"))))</f>
        <v>Kirchschlag</v>
      </c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8"/>
      <c r="AW71"/>
      <c r="AX71"/>
      <c r="AY71"/>
      <c r="AZ71"/>
      <c r="BA71"/>
      <c r="BB71"/>
      <c r="BC71"/>
      <c r="BD71" s="16"/>
      <c r="BE71" s="27"/>
      <c r="BF71" s="31"/>
      <c r="BG71" s="31"/>
      <c r="BH71" s="31"/>
      <c r="BI71" s="27"/>
      <c r="BJ71" s="22"/>
      <c r="BK71" s="22"/>
      <c r="BL71" s="22"/>
      <c r="BM71" s="66"/>
      <c r="BN71" s="66"/>
      <c r="BO71" s="66"/>
      <c r="BP71" s="67"/>
      <c r="BQ71" s="66"/>
      <c r="BR71" s="66"/>
      <c r="BS71" s="74"/>
      <c r="BT71" s="27"/>
      <c r="BU71" s="27"/>
      <c r="BV71" s="50"/>
      <c r="BW71" s="50"/>
      <c r="BX71" s="50"/>
      <c r="BY71" s="50"/>
      <c r="BZ71" s="50"/>
      <c r="CA71" s="50"/>
      <c r="CB71" s="5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30"/>
    </row>
    <row r="72" spans="9:131" ht="18">
      <c r="I72" s="269" t="s">
        <v>28</v>
      </c>
      <c r="J72" s="270"/>
      <c r="K72" s="271"/>
      <c r="L72" s="77"/>
      <c r="M72" s="267" t="str">
        <f>IF(AND($P$47="")," ",IF($P$47&gt;$AS$47,$AG$47,IF($AS$47&gt;$P$47,$D$47,IF($AS$47=$P$47,"Elfer??"))))</f>
        <v>Bad Erlach</v>
      </c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8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</row>
    <row r="73" spans="9:131" ht="18" customHeight="1">
      <c r="I73" s="269" t="s">
        <v>43</v>
      </c>
      <c r="J73" s="270"/>
      <c r="K73" s="271"/>
      <c r="L73" s="97"/>
      <c r="M73" s="267" t="s">
        <v>47</v>
      </c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8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</row>
    <row r="74" spans="2:132" s="7" customFormat="1" ht="18" customHeight="1" thickBot="1">
      <c r="B74" s="87"/>
      <c r="C74" s="87"/>
      <c r="D74" s="87"/>
      <c r="E74" s="87"/>
      <c r="F74" s="87"/>
      <c r="G74" s="87"/>
      <c r="H74" s="87"/>
      <c r="I74" s="272" t="s">
        <v>44</v>
      </c>
      <c r="J74" s="273"/>
      <c r="K74" s="274"/>
      <c r="L74" s="108"/>
      <c r="M74" s="275" t="s">
        <v>54</v>
      </c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6"/>
      <c r="AW74" s="87"/>
      <c r="AX74" s="87"/>
      <c r="AY74" s="87"/>
      <c r="AZ74" s="87"/>
      <c r="BA74" s="87"/>
      <c r="BB74" s="87"/>
      <c r="BC74" s="8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51"/>
      <c r="BW74" s="51"/>
      <c r="BX74" s="51"/>
      <c r="BY74" s="51"/>
      <c r="BZ74" s="51"/>
      <c r="CA74" s="51"/>
      <c r="CB74" s="51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EB74" s="59"/>
    </row>
    <row r="75" spans="2:131" ht="18" customHeight="1">
      <c r="B75" s="88"/>
      <c r="C75" s="88"/>
      <c r="D75" s="93"/>
      <c r="E75" s="93"/>
      <c r="F75" s="93"/>
      <c r="G75" s="93"/>
      <c r="H75" s="93"/>
      <c r="I75" s="132"/>
      <c r="J75" s="132"/>
      <c r="K75" s="132"/>
      <c r="L75" s="9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88"/>
      <c r="AX75" s="39"/>
      <c r="AY75" s="88"/>
      <c r="AZ75" s="88"/>
      <c r="BA75" s="94"/>
      <c r="BB75" s="94"/>
      <c r="BC75" s="94"/>
      <c r="BM75" s="66"/>
      <c r="BN75" s="66"/>
      <c r="BO75" s="66"/>
      <c r="BP75" s="66"/>
      <c r="BQ75" s="66"/>
      <c r="BR75" s="6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</row>
    <row r="76" spans="2:131" ht="18" customHeight="1">
      <c r="B76" s="88"/>
      <c r="C76" s="88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88"/>
      <c r="Q76" s="88"/>
      <c r="R76" s="88"/>
      <c r="S76" s="88"/>
      <c r="T76" s="88"/>
      <c r="U76" s="39"/>
      <c r="V76" s="88"/>
      <c r="W76" s="88"/>
      <c r="X76" s="94"/>
      <c r="Y76" s="94"/>
      <c r="Z76" s="94"/>
      <c r="AA76" s="88"/>
      <c r="AB76" s="88"/>
      <c r="AC76" s="88"/>
      <c r="AD76" s="88"/>
      <c r="AE76" s="88"/>
      <c r="AF76" s="88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88"/>
      <c r="AT76" s="88"/>
      <c r="AU76" s="88"/>
      <c r="AV76" s="88"/>
      <c r="AW76" s="88"/>
      <c r="AX76" s="39"/>
      <c r="AY76" s="88"/>
      <c r="AZ76" s="88"/>
      <c r="BA76" s="94"/>
      <c r="BB76" s="94"/>
      <c r="BC76" s="94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</row>
    <row r="77" spans="2:131" ht="12.75">
      <c r="B77" s="88"/>
      <c r="C77" s="88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88"/>
      <c r="Q77" s="88"/>
      <c r="R77" s="88"/>
      <c r="S77" s="88"/>
      <c r="T77" s="88"/>
      <c r="U77" s="39"/>
      <c r="V77" s="88"/>
      <c r="W77" s="88"/>
      <c r="X77" s="94"/>
      <c r="Y77" s="94"/>
      <c r="Z77" s="94"/>
      <c r="AA77" s="88"/>
      <c r="AB77" s="88"/>
      <c r="AC77" s="88"/>
      <c r="AD77" s="88"/>
      <c r="AE77" s="88"/>
      <c r="AF77" s="88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88"/>
      <c r="AT77" s="88"/>
      <c r="AU77" s="88"/>
      <c r="AV77" s="88"/>
      <c r="AW77" s="88"/>
      <c r="AX77" s="39"/>
      <c r="AY77" s="88"/>
      <c r="AZ77" s="88"/>
      <c r="BA77" s="94"/>
      <c r="BB77" s="94"/>
      <c r="BC77" s="94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</row>
    <row r="78" spans="2:131" ht="12.75" customHeight="1">
      <c r="B78" s="78"/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8"/>
      <c r="Q78" s="78"/>
      <c r="R78" s="78"/>
      <c r="S78" s="78"/>
      <c r="T78" s="78"/>
      <c r="U78" s="39"/>
      <c r="V78" s="78"/>
      <c r="W78" s="78"/>
      <c r="X78" s="80"/>
      <c r="Y78" s="80"/>
      <c r="Z78" s="80"/>
      <c r="AA78" s="88"/>
      <c r="AB78" s="88"/>
      <c r="AC78" s="88"/>
      <c r="AD78" s="88"/>
      <c r="AE78" s="78"/>
      <c r="AF78" s="78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8"/>
      <c r="AT78" s="78"/>
      <c r="AU78" s="78"/>
      <c r="AV78" s="78"/>
      <c r="AW78" s="78"/>
      <c r="AX78" s="39"/>
      <c r="AY78" s="78"/>
      <c r="AZ78" s="78"/>
      <c r="BA78" s="80"/>
      <c r="BB78" s="80"/>
      <c r="BC78" s="80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</row>
    <row r="79" spans="2:55" ht="12.75" customHeight="1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</row>
    <row r="80" spans="1:142" s="16" customFormat="1" ht="12.75" customHeight="1">
      <c r="A80"/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3"/>
      <c r="BW80" s="23"/>
      <c r="BX80" s="23"/>
      <c r="BY80" s="23"/>
      <c r="BZ80" s="23"/>
      <c r="CA80" s="23"/>
      <c r="CB80" s="23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</row>
    <row r="81" spans="1:142" s="16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3"/>
      <c r="BW81" s="23"/>
      <c r="BX81" s="23"/>
      <c r="BY81" s="23"/>
      <c r="BZ81" s="23"/>
      <c r="CA81" s="23"/>
      <c r="CB81" s="23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</row>
    <row r="82" spans="1:142" s="16" customFormat="1" ht="12.75" customHeight="1">
      <c r="A82" s="83"/>
      <c r="B82" s="83"/>
      <c r="C82" s="83"/>
      <c r="D82" s="83"/>
      <c r="E82" s="83"/>
      <c r="F82" s="83"/>
      <c r="G82" s="84"/>
      <c r="H82" s="100"/>
      <c r="I82" s="100"/>
      <c r="J82" s="100"/>
      <c r="K82" s="100"/>
      <c r="L82" s="100"/>
      <c r="M82" s="85"/>
      <c r="N82" s="83"/>
      <c r="O82" s="83"/>
      <c r="P82" s="83"/>
      <c r="Q82" s="83"/>
      <c r="R82" s="83"/>
      <c r="S82" s="83"/>
      <c r="T82" s="84"/>
      <c r="U82" s="101"/>
      <c r="V82" s="101"/>
      <c r="W82" s="86"/>
      <c r="X82" s="102"/>
      <c r="Y82" s="102"/>
      <c r="Z82" s="102"/>
      <c r="AA82" s="102"/>
      <c r="AB82" s="102"/>
      <c r="AC82" s="85"/>
      <c r="AD82" s="83"/>
      <c r="AE82" s="83"/>
      <c r="AF82" s="83"/>
      <c r="AG82" s="83"/>
      <c r="AH82" s="83"/>
      <c r="AI82" s="83"/>
      <c r="AJ82" s="83"/>
      <c r="AK82" s="84"/>
      <c r="AL82" s="102"/>
      <c r="AM82" s="102"/>
      <c r="AN82" s="102"/>
      <c r="AO82" s="102"/>
      <c r="AP82" s="102"/>
      <c r="AQ82" s="85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3"/>
      <c r="BW82" s="23"/>
      <c r="BX82" s="23"/>
      <c r="BY82" s="23"/>
      <c r="BZ82" s="23"/>
      <c r="CA82" s="23"/>
      <c r="CB82" s="23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</row>
    <row r="83" spans="1:142" s="16" customFormat="1" ht="12.7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3"/>
      <c r="BW83" s="23"/>
      <c r="BX83" s="23"/>
      <c r="BY83" s="23"/>
      <c r="BZ83" s="23"/>
      <c r="CA83" s="23"/>
      <c r="CB83" s="23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</row>
    <row r="84" spans="1:84" ht="12.75" customHeight="1">
      <c r="A84" s="82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X84" s="22"/>
      <c r="BY84" s="22"/>
      <c r="BZ84" s="22"/>
      <c r="CA84" s="22"/>
      <c r="CB84" s="22"/>
      <c r="CC84" s="52"/>
      <c r="CD84" s="52"/>
      <c r="CE84" s="52"/>
      <c r="CF84" s="52"/>
    </row>
    <row r="85" spans="1:84" ht="12.75" customHeight="1">
      <c r="A85" s="82"/>
      <c r="B85" s="90"/>
      <c r="C85" s="90"/>
      <c r="D85" s="92"/>
      <c r="E85" s="92"/>
      <c r="F85" s="92"/>
      <c r="G85" s="92"/>
      <c r="H85" s="92"/>
      <c r="I85" s="92"/>
      <c r="J85" s="91"/>
      <c r="K85" s="91"/>
      <c r="L85" s="91"/>
      <c r="M85" s="91"/>
      <c r="N85" s="91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39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89"/>
      <c r="AX85" s="89"/>
      <c r="AY85" s="89"/>
      <c r="AZ85" s="89"/>
      <c r="BA85" s="89"/>
      <c r="BB85" s="90"/>
      <c r="BC85" s="90"/>
      <c r="BX85" s="22"/>
      <c r="BY85" s="22"/>
      <c r="BZ85" s="22"/>
      <c r="CA85" s="22"/>
      <c r="CB85" s="22"/>
      <c r="CC85" s="52"/>
      <c r="CD85" s="52"/>
      <c r="CE85" s="52"/>
      <c r="CF85" s="52"/>
    </row>
    <row r="86" spans="1:84" ht="12.75" customHeight="1">
      <c r="A86" s="82"/>
      <c r="B86" s="90"/>
      <c r="C86" s="90"/>
      <c r="D86" s="92"/>
      <c r="E86" s="92"/>
      <c r="F86" s="92"/>
      <c r="G86" s="92"/>
      <c r="H86" s="92"/>
      <c r="I86" s="92"/>
      <c r="J86" s="91"/>
      <c r="K86" s="91"/>
      <c r="L86" s="91"/>
      <c r="M86" s="91"/>
      <c r="N86" s="91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99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89"/>
      <c r="AX86" s="89"/>
      <c r="AY86" s="89"/>
      <c r="AZ86" s="89"/>
      <c r="BA86" s="89"/>
      <c r="BB86" s="90"/>
      <c r="BC86" s="90"/>
      <c r="BX86" s="22"/>
      <c r="BY86" s="22"/>
      <c r="BZ86" s="22"/>
      <c r="CA86" s="22"/>
      <c r="CB86" s="22"/>
      <c r="CC86" s="52"/>
      <c r="CD86" s="52"/>
      <c r="CE86" s="52"/>
      <c r="CF86" s="52"/>
    </row>
    <row r="87" spans="1:84" ht="12.75" customHeight="1">
      <c r="A87" s="82"/>
      <c r="B87" s="40"/>
      <c r="C87" s="40"/>
      <c r="D87" s="45"/>
      <c r="E87" s="45"/>
      <c r="F87" s="45"/>
      <c r="G87" s="45"/>
      <c r="H87" s="45"/>
      <c r="I87" s="45"/>
      <c r="J87" s="46"/>
      <c r="K87" s="46"/>
      <c r="L87" s="46"/>
      <c r="M87" s="46"/>
      <c r="N87" s="46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9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39"/>
      <c r="AX87" s="39"/>
      <c r="AY87" s="39"/>
      <c r="AZ87" s="39"/>
      <c r="BA87" s="39"/>
      <c r="BB87" s="40"/>
      <c r="BC87" s="40"/>
      <c r="BX87" s="22"/>
      <c r="BY87" s="22"/>
      <c r="BZ87" s="22"/>
      <c r="CA87" s="22"/>
      <c r="CB87" s="22"/>
      <c r="CC87" s="52"/>
      <c r="CD87" s="52"/>
      <c r="CE87" s="52"/>
      <c r="CF87" s="52"/>
    </row>
    <row r="88" spans="1:84" ht="12.75" customHeight="1">
      <c r="A88" s="82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X88" s="22"/>
      <c r="BY88" s="22"/>
      <c r="BZ88" s="22"/>
      <c r="CA88" s="22"/>
      <c r="CB88" s="22"/>
      <c r="CC88" s="52"/>
      <c r="CD88" s="52"/>
      <c r="CE88" s="52"/>
      <c r="CF88" s="52"/>
    </row>
    <row r="89" spans="1:84" ht="12.75" customHeight="1">
      <c r="A89" s="82"/>
      <c r="B89" s="90"/>
      <c r="C89" s="90"/>
      <c r="D89" s="92"/>
      <c r="E89" s="92"/>
      <c r="F89" s="92"/>
      <c r="G89" s="92"/>
      <c r="H89" s="92"/>
      <c r="I89" s="92"/>
      <c r="J89" s="91"/>
      <c r="K89" s="91"/>
      <c r="L89" s="91"/>
      <c r="M89" s="91"/>
      <c r="N89" s="91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39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89"/>
      <c r="AX89" s="89"/>
      <c r="AY89" s="89"/>
      <c r="AZ89" s="89"/>
      <c r="BA89" s="89"/>
      <c r="BB89" s="90"/>
      <c r="BC89" s="90"/>
      <c r="BF89" s="22" t="s">
        <v>42</v>
      </c>
      <c r="BX89" s="22"/>
      <c r="BY89" s="22"/>
      <c r="BZ89" s="22"/>
      <c r="CA89" s="22"/>
      <c r="CB89" s="22"/>
      <c r="CC89" s="52"/>
      <c r="CD89" s="52"/>
      <c r="CE89" s="52"/>
      <c r="CF89" s="52"/>
    </row>
    <row r="90" spans="1:142" s="41" customFormat="1" ht="12.75" customHeight="1">
      <c r="A90" s="99"/>
      <c r="B90" s="90"/>
      <c r="C90" s="90"/>
      <c r="D90" s="92"/>
      <c r="E90" s="92"/>
      <c r="F90" s="92"/>
      <c r="G90" s="92"/>
      <c r="H90" s="92"/>
      <c r="I90" s="92"/>
      <c r="J90" s="91"/>
      <c r="K90" s="91"/>
      <c r="L90" s="91"/>
      <c r="M90" s="91"/>
      <c r="N90" s="91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99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89"/>
      <c r="AX90" s="89"/>
      <c r="AY90" s="89"/>
      <c r="AZ90" s="89"/>
      <c r="BA90" s="89"/>
      <c r="BB90" s="90"/>
      <c r="BC90" s="90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3"/>
      <c r="BW90" s="43"/>
      <c r="BX90" s="42"/>
      <c r="BY90" s="42"/>
      <c r="BZ90" s="42"/>
      <c r="CA90" s="42"/>
      <c r="CB90" s="42"/>
      <c r="CC90" s="60"/>
      <c r="CD90" s="60"/>
      <c r="CE90" s="60"/>
      <c r="CF90" s="60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</row>
    <row r="91" spans="1:84" ht="12.7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X91" s="22"/>
      <c r="BY91" s="22"/>
      <c r="BZ91" s="22"/>
      <c r="CA91" s="22"/>
      <c r="CB91" s="22"/>
      <c r="CC91" s="52"/>
      <c r="CD91" s="52"/>
      <c r="CE91" s="52"/>
      <c r="CF91" s="52"/>
    </row>
    <row r="92" spans="1:84" ht="12.75" customHeight="1">
      <c r="A92" s="82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X92" s="22"/>
      <c r="BY92" s="22"/>
      <c r="BZ92" s="22"/>
      <c r="CA92" s="22"/>
      <c r="CB92" s="22"/>
      <c r="CC92" s="52"/>
      <c r="CD92" s="52"/>
      <c r="CE92" s="52"/>
      <c r="CF92" s="52"/>
    </row>
    <row r="93" spans="1:84" ht="12.75" customHeight="1">
      <c r="A93" s="82"/>
      <c r="B93" s="90"/>
      <c r="C93" s="90"/>
      <c r="D93" s="92"/>
      <c r="E93" s="92"/>
      <c r="F93" s="92"/>
      <c r="G93" s="92"/>
      <c r="H93" s="92"/>
      <c r="I93" s="92"/>
      <c r="J93" s="91"/>
      <c r="K93" s="91"/>
      <c r="L93" s="91"/>
      <c r="M93" s="91"/>
      <c r="N93" s="91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39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89"/>
      <c r="AX93" s="89"/>
      <c r="AY93" s="89"/>
      <c r="AZ93" s="89"/>
      <c r="BA93" s="89"/>
      <c r="BB93" s="90"/>
      <c r="BC93" s="90"/>
      <c r="BX93" s="22"/>
      <c r="BY93" s="22"/>
      <c r="BZ93" s="22"/>
      <c r="CA93" s="22"/>
      <c r="CB93" s="22"/>
      <c r="CC93" s="52"/>
      <c r="CD93" s="52"/>
      <c r="CE93" s="52"/>
      <c r="CF93" s="52"/>
    </row>
    <row r="94" spans="1:84" ht="12.75" customHeight="1">
      <c r="A94" s="82"/>
      <c r="B94" s="90"/>
      <c r="C94" s="90"/>
      <c r="D94" s="92"/>
      <c r="E94" s="92"/>
      <c r="F94" s="92"/>
      <c r="G94" s="92"/>
      <c r="H94" s="92"/>
      <c r="I94" s="92"/>
      <c r="J94" s="91"/>
      <c r="K94" s="91"/>
      <c r="L94" s="91"/>
      <c r="M94" s="91"/>
      <c r="N94" s="91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99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89"/>
      <c r="AX94" s="89"/>
      <c r="AY94" s="89"/>
      <c r="AZ94" s="89"/>
      <c r="BA94" s="89"/>
      <c r="BB94" s="90"/>
      <c r="BC94" s="90"/>
      <c r="BX94" s="22"/>
      <c r="BY94" s="22"/>
      <c r="BZ94" s="22"/>
      <c r="CA94" s="22"/>
      <c r="CB94" s="22"/>
      <c r="CC94" s="52"/>
      <c r="CD94" s="52"/>
      <c r="CE94" s="52"/>
      <c r="CF94" s="52"/>
    </row>
    <row r="95" spans="1:84" ht="12.75" customHeight="1">
      <c r="A95" s="82"/>
      <c r="B95" s="40"/>
      <c r="C95" s="40"/>
      <c r="D95" s="45"/>
      <c r="E95" s="45"/>
      <c r="F95" s="45"/>
      <c r="G95" s="45"/>
      <c r="H95" s="45"/>
      <c r="I95" s="45"/>
      <c r="J95" s="46"/>
      <c r="K95" s="46"/>
      <c r="L95" s="46"/>
      <c r="M95" s="46"/>
      <c r="N95" s="46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9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39"/>
      <c r="AX95" s="39"/>
      <c r="AY95" s="39"/>
      <c r="AZ95" s="39"/>
      <c r="BA95" s="39"/>
      <c r="BB95" s="40"/>
      <c r="BC95" s="40"/>
      <c r="BX95" s="22"/>
      <c r="BY95" s="22"/>
      <c r="BZ95" s="22"/>
      <c r="CA95" s="22"/>
      <c r="CB95" s="22"/>
      <c r="CC95" s="52"/>
      <c r="CD95" s="52"/>
      <c r="CE95" s="52"/>
      <c r="CF95" s="52"/>
    </row>
    <row r="96" spans="1:142" s="6" customFormat="1" ht="12.75" customHeight="1">
      <c r="A96" s="82"/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16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3"/>
      <c r="BW96" s="23"/>
      <c r="BX96" s="23"/>
      <c r="BY96" s="23"/>
      <c r="BZ96" s="23"/>
      <c r="CA96" s="23"/>
      <c r="CB96" s="23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</row>
    <row r="97" spans="1:142" s="6" customFormat="1" ht="12.7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16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3"/>
      <c r="BW97" s="23"/>
      <c r="BX97" s="23"/>
      <c r="BY97" s="23"/>
      <c r="BZ97" s="23"/>
      <c r="CA97" s="23"/>
      <c r="CB97" s="23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</row>
    <row r="98" spans="1:142" s="6" customFormat="1" ht="12.75" customHeight="1">
      <c r="A98" s="82"/>
      <c r="B98" s="82"/>
      <c r="C98" s="82"/>
      <c r="D98" s="82"/>
      <c r="E98" s="82"/>
      <c r="F98" s="82"/>
      <c r="G98" s="82"/>
      <c r="H98" s="82"/>
      <c r="I98" s="104"/>
      <c r="J98" s="104"/>
      <c r="K98" s="104"/>
      <c r="L98" s="96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82"/>
      <c r="AX98" s="82"/>
      <c r="AY98" s="82"/>
      <c r="AZ98" s="82"/>
      <c r="BA98" s="82"/>
      <c r="BB98" s="82"/>
      <c r="BC98" s="82"/>
      <c r="BD98" s="16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3"/>
      <c r="BW98" s="23"/>
      <c r="BX98" s="23"/>
      <c r="BY98" s="23"/>
      <c r="BZ98" s="23"/>
      <c r="CA98" s="23"/>
      <c r="CB98" s="23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</row>
    <row r="99" spans="1:142" s="6" customFormat="1" ht="12.75" customHeight="1">
      <c r="A99" s="82"/>
      <c r="B99" s="82"/>
      <c r="C99" s="82"/>
      <c r="D99" s="82"/>
      <c r="E99" s="82"/>
      <c r="F99" s="82"/>
      <c r="G99" s="82"/>
      <c r="H99" s="82"/>
      <c r="I99" s="104"/>
      <c r="J99" s="104"/>
      <c r="K99" s="104"/>
      <c r="L99" s="96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82"/>
      <c r="AX99" s="82"/>
      <c r="AY99" s="82"/>
      <c r="AZ99" s="82"/>
      <c r="BA99" s="82"/>
      <c r="BB99" s="82"/>
      <c r="BC99" s="82"/>
      <c r="BD99" s="16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3"/>
      <c r="BW99" s="23"/>
      <c r="BX99" s="23"/>
      <c r="BY99" s="23"/>
      <c r="BZ99" s="23"/>
      <c r="CA99" s="23"/>
      <c r="CB99" s="23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</row>
    <row r="100" spans="1:142" s="6" customFormat="1" ht="12.75" customHeight="1">
      <c r="A100" s="82"/>
      <c r="B100" s="82"/>
      <c r="C100" s="82"/>
      <c r="D100" s="82"/>
      <c r="E100" s="82"/>
      <c r="F100" s="82"/>
      <c r="G100" s="82"/>
      <c r="H100" s="82"/>
      <c r="I100" s="104"/>
      <c r="J100" s="104"/>
      <c r="K100" s="104"/>
      <c r="L100" s="96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82"/>
      <c r="AX100" s="82"/>
      <c r="AY100" s="82"/>
      <c r="AZ100" s="82"/>
      <c r="BA100" s="82"/>
      <c r="BB100" s="82"/>
      <c r="BC100" s="82"/>
      <c r="BD100" s="16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3"/>
      <c r="BW100" s="23"/>
      <c r="BX100" s="23"/>
      <c r="BY100" s="23"/>
      <c r="BZ100" s="23"/>
      <c r="CA100" s="23"/>
      <c r="CB100" s="23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</row>
    <row r="101" spans="1:142" s="6" customFormat="1" ht="12.75" customHeight="1">
      <c r="A101" s="82"/>
      <c r="B101" s="82"/>
      <c r="C101" s="82"/>
      <c r="D101" s="82"/>
      <c r="E101" s="82"/>
      <c r="F101" s="82"/>
      <c r="G101" s="82"/>
      <c r="H101" s="82"/>
      <c r="I101" s="104"/>
      <c r="J101" s="104"/>
      <c r="K101" s="104"/>
      <c r="L101" s="96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82"/>
      <c r="AX101" s="82"/>
      <c r="AY101" s="82"/>
      <c r="AZ101" s="82"/>
      <c r="BA101" s="82"/>
      <c r="BB101" s="82"/>
      <c r="BC101" s="82"/>
      <c r="BD101" s="16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3"/>
      <c r="BW101" s="23"/>
      <c r="BX101" s="23"/>
      <c r="BY101" s="23"/>
      <c r="BZ101" s="23"/>
      <c r="CA101" s="23"/>
      <c r="CB101" s="23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</row>
    <row r="102" spans="1:55" ht="12.75" customHeight="1">
      <c r="A102" s="82"/>
      <c r="B102" s="82"/>
      <c r="C102" s="82"/>
      <c r="D102" s="82"/>
      <c r="E102" s="82"/>
      <c r="F102" s="82"/>
      <c r="G102" s="82"/>
      <c r="H102" s="82"/>
      <c r="I102" s="104"/>
      <c r="J102" s="104"/>
      <c r="K102" s="104"/>
      <c r="L102" s="96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82"/>
      <c r="AX102" s="82"/>
      <c r="AY102" s="82"/>
      <c r="AZ102" s="82"/>
      <c r="BA102" s="82"/>
      <c r="BB102" s="82"/>
      <c r="BC102" s="82"/>
    </row>
    <row r="103" spans="1:55" ht="12.75" customHeight="1">
      <c r="A103" s="82"/>
      <c r="B103" s="82"/>
      <c r="C103" s="82"/>
      <c r="D103" s="82"/>
      <c r="E103" s="82"/>
      <c r="F103" s="82"/>
      <c r="G103" s="82"/>
      <c r="H103" s="82"/>
      <c r="I103" s="104"/>
      <c r="J103" s="104"/>
      <c r="K103" s="104"/>
      <c r="L103" s="96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82"/>
      <c r="AX103" s="82"/>
      <c r="AY103" s="82"/>
      <c r="AZ103" s="82"/>
      <c r="BA103" s="82"/>
      <c r="BB103" s="82"/>
      <c r="BC103" s="82"/>
    </row>
    <row r="104" spans="1:55" ht="12.75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</row>
  </sheetData>
  <mergeCells count="311">
    <mergeCell ref="I72:K72"/>
    <mergeCell ref="M72:AV72"/>
    <mergeCell ref="I73:K73"/>
    <mergeCell ref="I74:K74"/>
    <mergeCell ref="M73:AV73"/>
    <mergeCell ref="M74:AV74"/>
    <mergeCell ref="I70:K70"/>
    <mergeCell ref="M70:AV70"/>
    <mergeCell ref="I71:K71"/>
    <mergeCell ref="M71:AV71"/>
    <mergeCell ref="I68:K68"/>
    <mergeCell ref="M68:AV68"/>
    <mergeCell ref="I69:K69"/>
    <mergeCell ref="M69:AV69"/>
    <mergeCell ref="BB62:BC63"/>
    <mergeCell ref="O63:AD63"/>
    <mergeCell ref="AF63:AV63"/>
    <mergeCell ref="I67:K67"/>
    <mergeCell ref="M67:AV67"/>
    <mergeCell ref="AF62:AV62"/>
    <mergeCell ref="AW62:AX63"/>
    <mergeCell ref="AY62:AY63"/>
    <mergeCell ref="AZ62:BA63"/>
    <mergeCell ref="B62:C63"/>
    <mergeCell ref="D62:I63"/>
    <mergeCell ref="J62:N63"/>
    <mergeCell ref="O62:AD62"/>
    <mergeCell ref="AW57:BA57"/>
    <mergeCell ref="B58:C59"/>
    <mergeCell ref="D58:I59"/>
    <mergeCell ref="J58:N59"/>
    <mergeCell ref="O58:AD58"/>
    <mergeCell ref="AF58:AV58"/>
    <mergeCell ref="AW58:AX59"/>
    <mergeCell ref="AY58:AY59"/>
    <mergeCell ref="AZ58:BA59"/>
    <mergeCell ref="O59:AD59"/>
    <mergeCell ref="A2:AP2"/>
    <mergeCell ref="A3:AP3"/>
    <mergeCell ref="B57:C57"/>
    <mergeCell ref="D57:I57"/>
    <mergeCell ref="J57:N57"/>
    <mergeCell ref="O57:AV57"/>
    <mergeCell ref="A4:AP4"/>
    <mergeCell ref="M6:T6"/>
    <mergeCell ref="Y6:AF6"/>
    <mergeCell ref="AE17:AF17"/>
    <mergeCell ref="AF25:AV25"/>
    <mergeCell ref="J25:N25"/>
    <mergeCell ref="B51:BC51"/>
    <mergeCell ref="B26:C26"/>
    <mergeCell ref="B27:C27"/>
    <mergeCell ref="B28:C28"/>
    <mergeCell ref="B31:C31"/>
    <mergeCell ref="B32:C32"/>
    <mergeCell ref="O25:AD25"/>
    <mergeCell ref="B36:C36"/>
    <mergeCell ref="BB24:BC24"/>
    <mergeCell ref="AW24:AX24"/>
    <mergeCell ref="AZ24:BA24"/>
    <mergeCell ref="AW25:AX25"/>
    <mergeCell ref="AZ25:BA25"/>
    <mergeCell ref="BB25:BC25"/>
    <mergeCell ref="AG17:BA17"/>
    <mergeCell ref="BB17:BC17"/>
    <mergeCell ref="BB15:BC15"/>
    <mergeCell ref="AG16:BA16"/>
    <mergeCell ref="AG15:BA15"/>
    <mergeCell ref="B8:AM8"/>
    <mergeCell ref="H10:L10"/>
    <mergeCell ref="U10:V10"/>
    <mergeCell ref="X10:AB10"/>
    <mergeCell ref="AL10:AP10"/>
    <mergeCell ref="AE16:AF16"/>
    <mergeCell ref="Y15:Z15"/>
    <mergeCell ref="BB13:BC13"/>
    <mergeCell ref="B13:X13"/>
    <mergeCell ref="Y13:Z13"/>
    <mergeCell ref="AE13:BA13"/>
    <mergeCell ref="BB14:BC14"/>
    <mergeCell ref="BB16:BC16"/>
    <mergeCell ref="AG14:BA14"/>
    <mergeCell ref="B14:C14"/>
    <mergeCell ref="AE14:AF14"/>
    <mergeCell ref="Y14:Z14"/>
    <mergeCell ref="B15:C15"/>
    <mergeCell ref="D15:X15"/>
    <mergeCell ref="D14:X14"/>
    <mergeCell ref="AE15:AF15"/>
    <mergeCell ref="B16:C16"/>
    <mergeCell ref="B17:C17"/>
    <mergeCell ref="D17:X17"/>
    <mergeCell ref="Y16:Z16"/>
    <mergeCell ref="Y17:Z17"/>
    <mergeCell ref="D16:X16"/>
    <mergeCell ref="O24:AD24"/>
    <mergeCell ref="AF24:AV24"/>
    <mergeCell ref="B24:C24"/>
    <mergeCell ref="D24:F24"/>
    <mergeCell ref="G24:I24"/>
    <mergeCell ref="J24:N24"/>
    <mergeCell ref="BB23:BC23"/>
    <mergeCell ref="AW23:BA23"/>
    <mergeCell ref="J23:N23"/>
    <mergeCell ref="D23:F23"/>
    <mergeCell ref="G23:I23"/>
    <mergeCell ref="O23:AV23"/>
    <mergeCell ref="B23:C23"/>
    <mergeCell ref="B25:C25"/>
    <mergeCell ref="B29:C29"/>
    <mergeCell ref="B30:C30"/>
    <mergeCell ref="B37:C37"/>
    <mergeCell ref="B38:C38"/>
    <mergeCell ref="B33:C33"/>
    <mergeCell ref="B34:C34"/>
    <mergeCell ref="B35:C35"/>
    <mergeCell ref="B39:C39"/>
    <mergeCell ref="D25:F25"/>
    <mergeCell ref="G25:I25"/>
    <mergeCell ref="D28:F28"/>
    <mergeCell ref="G28:I28"/>
    <mergeCell ref="D29:F29"/>
    <mergeCell ref="G29:I29"/>
    <mergeCell ref="D31:F31"/>
    <mergeCell ref="G31:I31"/>
    <mergeCell ref="D26:F26"/>
    <mergeCell ref="G26:I26"/>
    <mergeCell ref="O26:AD26"/>
    <mergeCell ref="AF26:AV26"/>
    <mergeCell ref="AW26:AX26"/>
    <mergeCell ref="AZ26:BA26"/>
    <mergeCell ref="J26:N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8:BA28"/>
    <mergeCell ref="BB28:BC28"/>
    <mergeCell ref="J28:N28"/>
    <mergeCell ref="O28:AD28"/>
    <mergeCell ref="AF28:AV28"/>
    <mergeCell ref="AW28:AX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Z33:BA33"/>
    <mergeCell ref="BB33:BC33"/>
    <mergeCell ref="AE44:AR44"/>
    <mergeCell ref="AS44:AU44"/>
    <mergeCell ref="AV44:AZ44"/>
    <mergeCell ref="BA44:BC44"/>
    <mergeCell ref="AZ34:BA34"/>
    <mergeCell ref="BB34:BC34"/>
    <mergeCell ref="AF35:AV35"/>
    <mergeCell ref="AW35:AX35"/>
    <mergeCell ref="AF33:AV33"/>
    <mergeCell ref="AW33:AX33"/>
    <mergeCell ref="AF34:AV34"/>
    <mergeCell ref="AW34:AX34"/>
    <mergeCell ref="D34:F34"/>
    <mergeCell ref="G34:I34"/>
    <mergeCell ref="J34:N34"/>
    <mergeCell ref="O34:AD34"/>
    <mergeCell ref="D35:F35"/>
    <mergeCell ref="G35:I35"/>
    <mergeCell ref="J35:N35"/>
    <mergeCell ref="O35:AD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BB38:BC38"/>
    <mergeCell ref="AV46:AW46"/>
    <mergeCell ref="BB39:BC39"/>
    <mergeCell ref="AY45:AZ45"/>
    <mergeCell ref="BA45:BC45"/>
    <mergeCell ref="AF38:AV38"/>
    <mergeCell ref="AW38:AX38"/>
    <mergeCell ref="AZ38:BA38"/>
    <mergeCell ref="AW39:AX39"/>
    <mergeCell ref="AZ39:BA39"/>
    <mergeCell ref="AV47:AW47"/>
    <mergeCell ref="AE46:AF46"/>
    <mergeCell ref="AG46:AR46"/>
    <mergeCell ref="AS46:AU46"/>
    <mergeCell ref="AS47:AU47"/>
    <mergeCell ref="AS45:AU45"/>
    <mergeCell ref="AV45:AW45"/>
    <mergeCell ref="AY46:AZ46"/>
    <mergeCell ref="G39:I39"/>
    <mergeCell ref="J39:N39"/>
    <mergeCell ref="O39:AD39"/>
    <mergeCell ref="AF39:AV39"/>
    <mergeCell ref="AG45:AR45"/>
    <mergeCell ref="S44:W44"/>
    <mergeCell ref="X44:Z44"/>
    <mergeCell ref="X46:Z46"/>
    <mergeCell ref="AY48:AZ48"/>
    <mergeCell ref="BA48:BC48"/>
    <mergeCell ref="AE47:AF47"/>
    <mergeCell ref="AG47:AR47"/>
    <mergeCell ref="AS48:AU48"/>
    <mergeCell ref="AE48:AF48"/>
    <mergeCell ref="AV48:AW48"/>
    <mergeCell ref="AY47:AZ47"/>
    <mergeCell ref="BA46:BC46"/>
    <mergeCell ref="AG48:AR48"/>
    <mergeCell ref="BA47:BC47"/>
    <mergeCell ref="B18:C18"/>
    <mergeCell ref="D18:X18"/>
    <mergeCell ref="B48:C48"/>
    <mergeCell ref="X48:Z48"/>
    <mergeCell ref="X45:Z45"/>
    <mergeCell ref="B46:C46"/>
    <mergeCell ref="B47:C47"/>
    <mergeCell ref="B45:C45"/>
    <mergeCell ref="D39:F39"/>
    <mergeCell ref="Y18:Z18"/>
    <mergeCell ref="X49:Z49"/>
    <mergeCell ref="D49:O49"/>
    <mergeCell ref="S49:T49"/>
    <mergeCell ref="B44:O44"/>
    <mergeCell ref="P44:R44"/>
    <mergeCell ref="D46:O46"/>
    <mergeCell ref="B49:C49"/>
    <mergeCell ref="D47:O47"/>
    <mergeCell ref="H55:L55"/>
    <mergeCell ref="U55:V55"/>
    <mergeCell ref="X55:AB55"/>
    <mergeCell ref="V49:W49"/>
    <mergeCell ref="D48:O48"/>
    <mergeCell ref="D45:O45"/>
    <mergeCell ref="V45:W45"/>
    <mergeCell ref="V48:W48"/>
    <mergeCell ref="S45:T45"/>
    <mergeCell ref="V46:W46"/>
    <mergeCell ref="P45:R45"/>
    <mergeCell ref="V47:W47"/>
    <mergeCell ref="S46:T46"/>
    <mergeCell ref="AE45:AF45"/>
    <mergeCell ref="BB57:BC57"/>
    <mergeCell ref="P46:R46"/>
    <mergeCell ref="P47:R47"/>
    <mergeCell ref="P48:R48"/>
    <mergeCell ref="P49:R49"/>
    <mergeCell ref="AL55:AP55"/>
    <mergeCell ref="S47:T47"/>
    <mergeCell ref="X47:Z47"/>
    <mergeCell ref="S48:T48"/>
    <mergeCell ref="BB58:BC59"/>
    <mergeCell ref="B61:C61"/>
    <mergeCell ref="D61:I61"/>
    <mergeCell ref="I75:K75"/>
    <mergeCell ref="M75:AV75"/>
    <mergeCell ref="AF59:AV59"/>
    <mergeCell ref="J61:N61"/>
    <mergeCell ref="O61:AV61"/>
    <mergeCell ref="AW61:BA61"/>
    <mergeCell ref="BB61:BC6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2"/>
  <headerFooter alignWithMargins="0">
    <oddFooter>&amp;CSeite &amp;P&amp;RMuster von 1x4-1x5 mit 2 Finalspiele Jugendtag</oddFooter>
  </headerFooter>
  <rowBreaks count="2" manualBreakCount="2">
    <brk id="50" max="55" man="1"/>
    <brk id="104" max="55" man="1"/>
  </rowBreaks>
  <colBreaks count="1" manualBreakCount="1">
    <brk id="57" max="97" man="1"/>
  </colBreaks>
  <ignoredErrors>
    <ignoredError sqref="O26 J27:J28 J30 J32 J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 Schuster</dc:creator>
  <cp:keywords/>
  <dc:description/>
  <cp:lastModifiedBy>JG-Pittental</cp:lastModifiedBy>
  <cp:lastPrinted>2009-06-28T15:45:05Z</cp:lastPrinted>
  <dcterms:created xsi:type="dcterms:W3CDTF">2002-02-21T07:48:38Z</dcterms:created>
  <dcterms:modified xsi:type="dcterms:W3CDTF">2009-08-23T11:40:29Z</dcterms:modified>
  <cp:category/>
  <cp:version/>
  <cp:contentType/>
  <cp:contentStatus/>
</cp:coreProperties>
</file>