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80" windowHeight="11640" activeTab="0"/>
  </bookViews>
  <sheets>
    <sheet name="PC-Version Pittental" sheetId="1" r:id="rId1"/>
  </sheets>
  <definedNames>
    <definedName name="_xlnm.Print_Area" localSheetId="0">'PC-Version Pittental'!$A$1:$BD$55</definedName>
  </definedNames>
  <calcPr fullCalcOnLoad="1"/>
</workbook>
</file>

<file path=xl/sharedStrings.xml><?xml version="1.0" encoding="utf-8"?>
<sst xmlns="http://schemas.openxmlformats.org/spreadsheetml/2006/main" count="96" uniqueCount="43">
  <si>
    <t>, den</t>
  </si>
  <si>
    <t>Beginn:</t>
  </si>
  <si>
    <t>Uhr</t>
  </si>
  <si>
    <t>Spielzeit:</t>
  </si>
  <si>
    <t>1x</t>
  </si>
  <si>
    <t>min</t>
  </si>
  <si>
    <t>Pause: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</si>
  <si>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</si>
  <si>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</si>
  <si>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</si>
  <si>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</si>
  <si>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</si>
  <si>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</si>
  <si>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</si>
  <si>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</si>
  <si>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</si>
  <si>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</si>
  <si>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</si>
  <si>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</si>
  <si>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</si>
  <si>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</si>
  <si>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</si>
  <si>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</si>
  <si>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</si>
  <si>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</si>
  <si>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Gruppeneinteilung</t>
  </si>
  <si>
    <t>Jugendgruppe Pittental</t>
  </si>
  <si>
    <t>am</t>
  </si>
  <si>
    <t>Teilnehmende Mannschaften</t>
  </si>
  <si>
    <t>Spielplan</t>
  </si>
  <si>
    <t>Abschlußtabelle</t>
  </si>
  <si>
    <t>B</t>
  </si>
  <si>
    <t>Mannschaften</t>
  </si>
  <si>
    <t>U 13</t>
  </si>
  <si>
    <t>NSG Kirchschlag</t>
  </si>
  <si>
    <t>Jugendtag 2016</t>
  </si>
  <si>
    <t>in Mönichkirchen</t>
  </si>
  <si>
    <t>Scheiblingkirchen</t>
  </si>
  <si>
    <t>NSG Wiesmath</t>
  </si>
  <si>
    <t>NSG Grimmenstein</t>
  </si>
  <si>
    <t>Bad Erlach</t>
  </si>
  <si>
    <t>Samstag</t>
  </si>
  <si>
    <t>20. August.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</si>
</sst>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5" fontId="3" fillId="0" borderId="12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vertical="center"/>
    </xf>
    <xf numFmtId="0" fontId="7" fillId="34" borderId="33" xfId="0" applyFont="1" applyFill="1" applyBorder="1" applyAlignment="1">
      <alignment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3" fillId="34" borderId="35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left" shrinkToFit="1"/>
    </xf>
    <xf numFmtId="0" fontId="6" fillId="0" borderId="39" xfId="0" applyFont="1" applyBorder="1" applyAlignment="1">
      <alignment horizontal="left" shrinkToFit="1"/>
    </xf>
    <xf numFmtId="0" fontId="6" fillId="0" borderId="4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41" xfId="0" applyFont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41" xfId="0" applyFont="1" applyFill="1" applyBorder="1" applyAlignment="1">
      <alignment horizontal="left" shrinkToFit="1"/>
    </xf>
    <xf numFmtId="0" fontId="6" fillId="0" borderId="38" xfId="0" applyFont="1" applyFill="1" applyBorder="1" applyAlignment="1">
      <alignment horizontal="left" shrinkToFit="1"/>
    </xf>
    <xf numFmtId="0" fontId="6" fillId="0" borderId="38" xfId="0" applyFont="1" applyFill="1" applyBorder="1" applyAlignment="1">
      <alignment horizontal="left" shrinkToFit="1"/>
    </xf>
    <xf numFmtId="0" fontId="6" fillId="0" borderId="42" xfId="0" applyFont="1" applyFill="1" applyBorder="1" applyAlignment="1">
      <alignment horizontal="left" shrinkToFit="1"/>
    </xf>
    <xf numFmtId="0" fontId="6" fillId="0" borderId="4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7" fillId="34" borderId="43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66675</xdr:colOff>
      <xdr:row>1</xdr:row>
      <xdr:rowOff>85725</xdr:rowOff>
    </xdr:from>
    <xdr:to>
      <xdr:col>46</xdr:col>
      <xdr:colOff>19050</xdr:colOff>
      <xdr:row>5</xdr:row>
      <xdr:rowOff>0</xdr:rowOff>
    </xdr:to>
    <xdr:pic>
      <xdr:nvPicPr>
        <xdr:cNvPr id="1" name="Picture 6" descr="Logo2 PI_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809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57150</xdr:colOff>
      <xdr:row>1</xdr:row>
      <xdr:rowOff>66675</xdr:rowOff>
    </xdr:from>
    <xdr:to>
      <xdr:col>55</xdr:col>
      <xdr:colOff>9525</xdr:colOff>
      <xdr:row>6</xdr:row>
      <xdr:rowOff>9525</xdr:rowOff>
    </xdr:to>
    <xdr:pic>
      <xdr:nvPicPr>
        <xdr:cNvPr id="2" name="Picture 7" descr="BD00013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161925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69818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showGridLines="0" tabSelected="1" zoomScalePageLayoutView="0" workbookViewId="0" topLeftCell="A1">
      <selection activeCell="I39" sqref="I39:AG39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6.28125" style="28" customWidth="1"/>
    <col min="66" max="66" width="2.28125" style="28" customWidth="1"/>
    <col min="67" max="68" width="2.140625" style="28" bestFit="1" customWidth="1"/>
    <col min="69" max="69" width="2.28125" style="28" customWidth="1"/>
    <col min="70" max="70" width="2.57421875" style="28" customWidth="1"/>
    <col min="71" max="71" width="2.140625" style="28" bestFit="1" customWidth="1"/>
    <col min="72" max="73" width="1.7109375" style="28" customWidth="1"/>
    <col min="74" max="80" width="1.7109375" style="29" customWidth="1"/>
    <col min="81" max="90" width="1.7109375" style="19" customWidth="1"/>
    <col min="91" max="98" width="1.7109375" style="15" customWidth="1"/>
    <col min="99" max="115" width="1.7109375" style="19" customWidth="1"/>
    <col min="116" max="116" width="1.7109375" style="15" customWidth="1"/>
  </cols>
  <sheetData>
    <row r="1" spans="56:116" ht="7.5" customHeight="1">
      <c r="BD1" s="6"/>
      <c r="CM1" s="6"/>
      <c r="CN1" s="6"/>
      <c r="CO1" s="6"/>
      <c r="CP1" s="6"/>
      <c r="CQ1" s="6"/>
      <c r="CR1" s="6"/>
      <c r="CS1" s="6"/>
      <c r="CT1" s="6"/>
      <c r="DL1" s="6"/>
    </row>
    <row r="2" spans="1:116" ht="33">
      <c r="A2" s="113" t="s">
        <v>26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6"/>
      <c r="CM2" s="6"/>
      <c r="CN2" s="6"/>
      <c r="CO2" s="6"/>
      <c r="CP2" s="6"/>
      <c r="CQ2" s="6"/>
      <c r="CR2" s="6"/>
      <c r="CS2" s="6"/>
      <c r="CT2" s="6"/>
      <c r="DL2" s="6"/>
    </row>
    <row r="3" spans="1:115" s="10" customFormat="1" ht="27">
      <c r="A3" s="114" t="s">
        <v>35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31"/>
      <c r="CA3" s="31"/>
      <c r="CB3" s="31"/>
      <c r="CC3" s="20"/>
      <c r="CD3" s="20"/>
      <c r="CE3" s="20"/>
      <c r="CF3" s="20"/>
      <c r="CG3" s="20"/>
      <c r="CH3" s="20"/>
      <c r="CI3" s="20"/>
      <c r="CJ3" s="20"/>
      <c r="CK3" s="20"/>
      <c r="CL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</row>
    <row r="4" spans="1:115" s="2" customFormat="1" ht="15.75">
      <c r="A4" s="115" t="s">
        <v>33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  <c r="BW4" s="33"/>
      <c r="BX4" s="33"/>
      <c r="BY4" s="33"/>
      <c r="BZ4" s="33"/>
      <c r="CA4" s="33"/>
      <c r="CB4" s="33"/>
      <c r="CC4" s="21"/>
      <c r="CD4" s="21"/>
      <c r="CE4" s="21"/>
      <c r="CF4" s="21"/>
      <c r="CG4" s="21"/>
      <c r="CH4" s="21"/>
      <c r="CI4" s="21"/>
      <c r="CJ4" s="21"/>
      <c r="CK4" s="21"/>
      <c r="CL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</row>
    <row r="5" spans="43:115" s="2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  <c r="BW5" s="33"/>
      <c r="BX5" s="33"/>
      <c r="BY5" s="33"/>
      <c r="BZ5" s="33"/>
      <c r="CA5" s="33"/>
      <c r="CB5" s="33"/>
      <c r="CC5" s="21"/>
      <c r="CD5" s="21"/>
      <c r="CE5" s="21"/>
      <c r="CF5" s="21"/>
      <c r="CG5" s="21"/>
      <c r="CH5" s="21"/>
      <c r="CI5" s="21"/>
      <c r="CJ5" s="21"/>
      <c r="CK5" s="21"/>
      <c r="CL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</row>
    <row r="6" spans="10:115" s="2" customFormat="1" ht="15.75">
      <c r="J6" s="44"/>
      <c r="L6" s="52" t="s">
        <v>27</v>
      </c>
      <c r="M6" s="122" t="s">
        <v>41</v>
      </c>
      <c r="N6" s="123"/>
      <c r="O6" s="123"/>
      <c r="P6" s="123"/>
      <c r="Q6" s="123"/>
      <c r="R6" s="123"/>
      <c r="S6" s="123"/>
      <c r="T6" s="123"/>
      <c r="U6" s="2" t="s">
        <v>0</v>
      </c>
      <c r="Y6" s="124" t="s">
        <v>42</v>
      </c>
      <c r="Z6" s="125"/>
      <c r="AA6" s="125"/>
      <c r="AB6" s="125"/>
      <c r="AC6" s="125"/>
      <c r="AD6" s="125"/>
      <c r="AE6" s="125"/>
      <c r="AF6" s="125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3"/>
      <c r="BW6" s="33"/>
      <c r="BX6" s="33"/>
      <c r="BY6" s="33"/>
      <c r="BZ6" s="33"/>
      <c r="CA6" s="33"/>
      <c r="CB6" s="33"/>
      <c r="CC6" s="21"/>
      <c r="CD6" s="21"/>
      <c r="CE6" s="21"/>
      <c r="CF6" s="21"/>
      <c r="CG6" s="21"/>
      <c r="CH6" s="21"/>
      <c r="CI6" s="21"/>
      <c r="CJ6" s="21"/>
      <c r="CK6" s="21"/>
      <c r="CL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</row>
    <row r="7" spans="43:115" s="2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3"/>
      <c r="BW7" s="33"/>
      <c r="BX7" s="33"/>
      <c r="BY7" s="33"/>
      <c r="BZ7" s="33"/>
      <c r="CA7" s="33"/>
      <c r="CB7" s="33"/>
      <c r="CC7" s="21"/>
      <c r="CD7" s="21"/>
      <c r="CE7" s="21"/>
      <c r="CF7" s="21"/>
      <c r="CG7" s="21"/>
      <c r="CH7" s="21"/>
      <c r="CI7" s="21"/>
      <c r="CJ7" s="21"/>
      <c r="CK7" s="21"/>
      <c r="CL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</row>
    <row r="8" spans="2:115" s="2" customFormat="1" ht="15">
      <c r="B8" s="126" t="s">
        <v>36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3"/>
      <c r="BW8" s="33"/>
      <c r="BX8" s="33"/>
      <c r="BY8" s="33"/>
      <c r="BZ8" s="33"/>
      <c r="CA8" s="33"/>
      <c r="CB8" s="33"/>
      <c r="CC8" s="21"/>
      <c r="CD8" s="21"/>
      <c r="CE8" s="21"/>
      <c r="CF8" s="21"/>
      <c r="CG8" s="21"/>
      <c r="CH8" s="21"/>
      <c r="CI8" s="21"/>
      <c r="CJ8" s="21"/>
      <c r="CK8" s="21"/>
      <c r="CL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</row>
    <row r="9" spans="57:115" s="2" customFormat="1" ht="6" customHeight="1"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33"/>
      <c r="CA9" s="33"/>
      <c r="CB9" s="33"/>
      <c r="CC9" s="21"/>
      <c r="CD9" s="21"/>
      <c r="CE9" s="21"/>
      <c r="CF9" s="21"/>
      <c r="CG9" s="21"/>
      <c r="CH9" s="21"/>
      <c r="CI9" s="21"/>
      <c r="CJ9" s="21"/>
      <c r="CK9" s="21"/>
      <c r="CL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</row>
    <row r="10" spans="7:115" s="2" customFormat="1" ht="15.75">
      <c r="G10" s="5" t="s">
        <v>1</v>
      </c>
      <c r="H10" s="65">
        <v>0.3854166666666667</v>
      </c>
      <c r="I10" s="65"/>
      <c r="J10" s="65"/>
      <c r="K10" s="65"/>
      <c r="L10" s="65"/>
      <c r="M10" s="6" t="s">
        <v>2</v>
      </c>
      <c r="T10" s="5" t="s">
        <v>3</v>
      </c>
      <c r="U10" s="119">
        <v>1</v>
      </c>
      <c r="V10" s="119" t="s">
        <v>4</v>
      </c>
      <c r="W10" s="16" t="s">
        <v>22</v>
      </c>
      <c r="X10" s="64">
        <v>0.0125</v>
      </c>
      <c r="Y10" s="64"/>
      <c r="Z10" s="64"/>
      <c r="AA10" s="64"/>
      <c r="AB10" s="64"/>
      <c r="AC10" s="6" t="s">
        <v>5</v>
      </c>
      <c r="AK10" s="5" t="s">
        <v>6</v>
      </c>
      <c r="AL10" s="64">
        <v>0.001388888888888889</v>
      </c>
      <c r="AM10" s="64"/>
      <c r="AN10" s="64"/>
      <c r="AO10" s="64"/>
      <c r="AP10" s="64"/>
      <c r="AQ10" s="6" t="s">
        <v>5</v>
      </c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3"/>
      <c r="BW10" s="33"/>
      <c r="BX10" s="33"/>
      <c r="BY10" s="33"/>
      <c r="BZ10" s="33"/>
      <c r="CA10" s="33"/>
      <c r="CB10" s="33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</row>
    <row r="11" spans="56:116" ht="9" customHeight="1">
      <c r="BD11" s="12"/>
      <c r="CM11" s="12"/>
      <c r="CN11" s="12"/>
      <c r="CO11" s="12"/>
      <c r="CP11" s="12"/>
      <c r="CQ11" s="12"/>
      <c r="CR11" s="12"/>
      <c r="CS11" s="12"/>
      <c r="CT11" s="12"/>
      <c r="DL11" s="12"/>
    </row>
    <row r="12" spans="56:116" ht="6" customHeight="1">
      <c r="BD12" s="12"/>
      <c r="CM12" s="12"/>
      <c r="CN12" s="12"/>
      <c r="CO12" s="12"/>
      <c r="CP12" s="12"/>
      <c r="CQ12" s="12"/>
      <c r="CR12" s="12"/>
      <c r="CS12" s="12"/>
      <c r="CT12" s="12"/>
      <c r="DL12" s="12"/>
    </row>
    <row r="13" spans="2:116" ht="12.75">
      <c r="B13" s="1" t="s">
        <v>28</v>
      </c>
      <c r="BD13" s="12"/>
      <c r="CM13" s="12"/>
      <c r="CN13" s="12"/>
      <c r="CO13" s="12"/>
      <c r="CP13" s="12"/>
      <c r="CQ13" s="12"/>
      <c r="CR13" s="12"/>
      <c r="CS13" s="12"/>
      <c r="CT13" s="12"/>
      <c r="DL13" s="12"/>
    </row>
    <row r="14" spans="56:116" ht="6" customHeight="1" thickBot="1">
      <c r="BD14" s="12"/>
      <c r="CM14" s="12"/>
      <c r="CN14" s="12"/>
      <c r="CO14" s="12"/>
      <c r="CP14" s="12"/>
      <c r="CQ14" s="12"/>
      <c r="CR14" s="12"/>
      <c r="CS14" s="12"/>
      <c r="CT14" s="12"/>
      <c r="DL14" s="12"/>
    </row>
    <row r="15" spans="14:116" ht="16.5" thickBot="1">
      <c r="N15" s="116" t="s">
        <v>25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8"/>
      <c r="AK15" s="120"/>
      <c r="AL15" s="121"/>
      <c r="BD15" s="12"/>
      <c r="CM15" s="12"/>
      <c r="CN15" s="12"/>
      <c r="CO15" s="12"/>
      <c r="CP15" s="12"/>
      <c r="CQ15" s="12"/>
      <c r="CR15" s="12"/>
      <c r="CS15" s="12"/>
      <c r="CT15" s="12"/>
      <c r="DL15" s="12"/>
    </row>
    <row r="16" spans="14:116" ht="15">
      <c r="N16" s="141" t="s">
        <v>7</v>
      </c>
      <c r="O16" s="142"/>
      <c r="P16" s="129" t="s">
        <v>37</v>
      </c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1"/>
      <c r="AK16" s="68"/>
      <c r="AL16" s="69"/>
      <c r="BD16" s="12"/>
      <c r="CM16" s="12"/>
      <c r="CN16" s="12"/>
      <c r="CO16" s="12"/>
      <c r="CP16" s="12"/>
      <c r="CQ16" s="12"/>
      <c r="CR16" s="12"/>
      <c r="CS16" s="12"/>
      <c r="CT16" s="12"/>
      <c r="DL16" s="12"/>
    </row>
    <row r="17" spans="14:116" ht="15">
      <c r="N17" s="143" t="s">
        <v>8</v>
      </c>
      <c r="O17" s="144"/>
      <c r="P17" s="132" t="s">
        <v>39</v>
      </c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4"/>
      <c r="AK17" s="66"/>
      <c r="AL17" s="67"/>
      <c r="BD17" s="12"/>
      <c r="CM17" s="12"/>
      <c r="CN17" s="12"/>
      <c r="CO17" s="12"/>
      <c r="CP17" s="12"/>
      <c r="CQ17" s="12"/>
      <c r="CR17" s="12"/>
      <c r="CS17" s="12"/>
      <c r="CT17" s="12"/>
      <c r="DL17" s="12"/>
    </row>
    <row r="18" spans="14:116" ht="15">
      <c r="N18" s="143" t="s">
        <v>9</v>
      </c>
      <c r="O18" s="144"/>
      <c r="P18" s="132" t="s">
        <v>40</v>
      </c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4"/>
      <c r="AK18" s="66"/>
      <c r="AL18" s="67"/>
      <c r="BD18" s="12"/>
      <c r="CM18" s="12"/>
      <c r="CN18" s="12"/>
      <c r="CO18" s="12"/>
      <c r="CP18" s="12"/>
      <c r="CQ18" s="12"/>
      <c r="CR18" s="12"/>
      <c r="CS18" s="12"/>
      <c r="CT18" s="12"/>
      <c r="DL18" s="12"/>
    </row>
    <row r="19" spans="14:116" ht="15">
      <c r="N19" s="143" t="s">
        <v>10</v>
      </c>
      <c r="O19" s="144"/>
      <c r="P19" s="135" t="s">
        <v>34</v>
      </c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7"/>
      <c r="AK19" s="66"/>
      <c r="AL19" s="67"/>
      <c r="BD19" s="12"/>
      <c r="CM19" s="12"/>
      <c r="CN19" s="12"/>
      <c r="CO19" s="12"/>
      <c r="CP19" s="12"/>
      <c r="CQ19" s="12"/>
      <c r="CR19" s="12"/>
      <c r="CS19" s="12"/>
      <c r="CT19" s="12"/>
      <c r="DL19" s="12"/>
    </row>
    <row r="20" spans="14:116" ht="15.75" thickBot="1">
      <c r="N20" s="127" t="s">
        <v>11</v>
      </c>
      <c r="O20" s="128"/>
      <c r="P20" s="138" t="s">
        <v>38</v>
      </c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40"/>
      <c r="AK20" s="145"/>
      <c r="AL20" s="146"/>
      <c r="BD20" s="12"/>
      <c r="CM20" s="12"/>
      <c r="CN20" s="12"/>
      <c r="CO20" s="12"/>
      <c r="CP20" s="12"/>
      <c r="CQ20" s="12"/>
      <c r="CR20" s="12"/>
      <c r="CS20" s="12"/>
      <c r="CT20" s="12"/>
      <c r="DL20" s="12"/>
    </row>
    <row r="21" spans="56:98" ht="12.75">
      <c r="BD21" s="12"/>
      <c r="BE21" s="53"/>
      <c r="BU21" s="53"/>
      <c r="BV21" s="54"/>
      <c r="BW21" s="54"/>
      <c r="BX21" s="54"/>
      <c r="BY21" s="54"/>
      <c r="BZ21" s="54"/>
      <c r="CA21" s="54"/>
      <c r="CB21" s="54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12"/>
      <c r="CT21" s="12"/>
    </row>
    <row r="22" spans="2:116" ht="12.75">
      <c r="B22" s="1" t="s">
        <v>29</v>
      </c>
      <c r="BD22" s="12"/>
      <c r="BE22" s="53"/>
      <c r="BU22" s="53"/>
      <c r="BV22" s="54"/>
      <c r="BW22" s="54"/>
      <c r="BX22" s="54"/>
      <c r="BY22" s="54"/>
      <c r="BZ22" s="54"/>
      <c r="CA22" s="54"/>
      <c r="CB22" s="54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12"/>
      <c r="CT22" s="12"/>
      <c r="DL22" s="12"/>
    </row>
    <row r="23" spans="56:116" ht="6" customHeight="1" thickBot="1">
      <c r="BD23" s="12"/>
      <c r="BE23" s="53"/>
      <c r="BU23" s="53"/>
      <c r="BV23" s="54"/>
      <c r="BW23" s="54"/>
      <c r="BX23" s="54"/>
      <c r="BY23" s="54"/>
      <c r="BZ23" s="54"/>
      <c r="CA23" s="54"/>
      <c r="CB23" s="54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12"/>
      <c r="CT23" s="12"/>
      <c r="DL23" s="12"/>
    </row>
    <row r="24" spans="2:116" s="3" customFormat="1" ht="16.5" customHeight="1" thickBot="1">
      <c r="B24" s="94" t="s">
        <v>12</v>
      </c>
      <c r="C24" s="95"/>
      <c r="D24" s="98" t="s">
        <v>23</v>
      </c>
      <c r="E24" s="99"/>
      <c r="F24" s="100"/>
      <c r="G24" s="98"/>
      <c r="H24" s="99"/>
      <c r="I24" s="100"/>
      <c r="J24" s="98" t="s">
        <v>13</v>
      </c>
      <c r="K24" s="99"/>
      <c r="L24" s="99"/>
      <c r="M24" s="99"/>
      <c r="N24" s="100"/>
      <c r="O24" s="98" t="s">
        <v>14</v>
      </c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100"/>
      <c r="AW24" s="98" t="s">
        <v>17</v>
      </c>
      <c r="AX24" s="99"/>
      <c r="AY24" s="99"/>
      <c r="AZ24" s="99"/>
      <c r="BA24" s="100"/>
      <c r="BB24" s="96"/>
      <c r="BC24" s="97"/>
      <c r="BD24" s="45"/>
      <c r="BE24" s="55"/>
      <c r="BF24" s="35" t="s">
        <v>21</v>
      </c>
      <c r="BG24" s="36"/>
      <c r="BH24" s="36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56"/>
      <c r="BV24" s="46"/>
      <c r="BW24" s="46"/>
      <c r="BX24" s="46"/>
      <c r="BY24" s="46"/>
      <c r="BZ24" s="46"/>
      <c r="CA24" s="46"/>
      <c r="CB24" s="46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25"/>
      <c r="CT24" s="25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13"/>
    </row>
    <row r="25" spans="2:115" s="4" customFormat="1" ht="18" customHeight="1">
      <c r="B25" s="90">
        <v>1</v>
      </c>
      <c r="C25" s="91"/>
      <c r="D25" s="91" t="s">
        <v>31</v>
      </c>
      <c r="E25" s="91"/>
      <c r="F25" s="91"/>
      <c r="G25" s="91"/>
      <c r="H25" s="91"/>
      <c r="I25" s="91"/>
      <c r="J25" s="92">
        <f>$H$10</f>
        <v>0.3854166666666667</v>
      </c>
      <c r="K25" s="92"/>
      <c r="L25" s="92"/>
      <c r="M25" s="92"/>
      <c r="N25" s="93"/>
      <c r="O25" s="70" t="str">
        <f>P16</f>
        <v>Scheiblingkirchen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11" t="s">
        <v>16</v>
      </c>
      <c r="AF25" s="71" t="str">
        <f>P17</f>
        <v>NSG Grimmenstein</v>
      </c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2"/>
      <c r="AW25" s="75">
        <v>3</v>
      </c>
      <c r="AX25" s="76"/>
      <c r="AY25" s="11" t="s">
        <v>15</v>
      </c>
      <c r="AZ25" s="76">
        <v>0</v>
      </c>
      <c r="BA25" s="77"/>
      <c r="BB25" s="73"/>
      <c r="BC25" s="74"/>
      <c r="BD25" s="47"/>
      <c r="BE25" s="56"/>
      <c r="BF25" s="37">
        <f>IF(ISBLANK(AW25),"0",IF(AW25&gt;AZ25,3,IF(AW25=AZ25,1,0)))</f>
        <v>3</v>
      </c>
      <c r="BG25" s="37" t="s">
        <v>15</v>
      </c>
      <c r="BH25" s="37">
        <f>IF(ISBLANK(AZ25),"0",IF(AZ25&gt;AW25,3,IF(AZ25=AW25,1,0)))</f>
        <v>0</v>
      </c>
      <c r="BI25" s="34"/>
      <c r="BJ25" s="34"/>
      <c r="BK25" s="34"/>
      <c r="BL25" s="34"/>
      <c r="BM25" s="38" t="str">
        <f>$P$16</f>
        <v>Scheiblingkirchen</v>
      </c>
      <c r="BN25" s="39">
        <f>COUNT($BF$25,$BH$27,$BF$30,$BH$33)</f>
        <v>4</v>
      </c>
      <c r="BO25" s="39">
        <f>SUM($BF$25+$BH$27+$BF$30+$BH$33)</f>
        <v>12</v>
      </c>
      <c r="BP25" s="39">
        <f>SUM($AW$25+$AZ$27+$AW$30+$AZ$33)</f>
        <v>15</v>
      </c>
      <c r="BQ25" s="40" t="s">
        <v>15</v>
      </c>
      <c r="BR25" s="39">
        <f>SUM($AZ$25+$AW$27+$AZ$30+$AW$33)</f>
        <v>2</v>
      </c>
      <c r="BS25" s="39">
        <f>SUM(BP25-BR25)</f>
        <v>13</v>
      </c>
      <c r="BT25" s="34"/>
      <c r="BU25" s="57"/>
      <c r="BV25" s="48"/>
      <c r="BW25" s="48"/>
      <c r="BX25" s="48"/>
      <c r="BY25" s="48"/>
      <c r="BZ25" s="48"/>
      <c r="CA25" s="48"/>
      <c r="CB25" s="48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</row>
    <row r="26" spans="2:116" s="3" customFormat="1" ht="18" customHeight="1" thickBot="1">
      <c r="B26" s="83">
        <v>2</v>
      </c>
      <c r="C26" s="84"/>
      <c r="D26" s="84" t="s">
        <v>31</v>
      </c>
      <c r="E26" s="84"/>
      <c r="F26" s="84"/>
      <c r="G26" s="84"/>
      <c r="H26" s="84"/>
      <c r="I26" s="84"/>
      <c r="J26" s="88">
        <f>J25+$U$10*$X$10+$AL$10</f>
        <v>0.3993055555555556</v>
      </c>
      <c r="K26" s="88"/>
      <c r="L26" s="88"/>
      <c r="M26" s="88"/>
      <c r="N26" s="89"/>
      <c r="O26" s="85" t="str">
        <f>P18</f>
        <v>Bad Erlach</v>
      </c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7" t="s">
        <v>16</v>
      </c>
      <c r="AF26" s="86" t="str">
        <f>P19</f>
        <v>NSG Kirchschlag</v>
      </c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7"/>
      <c r="AW26" s="78">
        <v>0</v>
      </c>
      <c r="AX26" s="79"/>
      <c r="AY26" s="7" t="s">
        <v>15</v>
      </c>
      <c r="AZ26" s="79">
        <v>2</v>
      </c>
      <c r="BA26" s="80"/>
      <c r="BB26" s="81"/>
      <c r="BC26" s="82"/>
      <c r="BD26" s="14"/>
      <c r="BE26" s="57"/>
      <c r="BF26" s="37">
        <f aca="true" t="shared" si="0" ref="BF26:BF34">IF(ISBLANK(AW26),"0",IF(AW26&gt;AZ26,3,IF(AW26=AZ26,1,0)))</f>
        <v>0</v>
      </c>
      <c r="BG26" s="37" t="s">
        <v>15</v>
      </c>
      <c r="BH26" s="37">
        <f aca="true" t="shared" si="1" ref="BH26:BH34">IF(ISBLANK(AZ26),"0",IF(AZ26&gt;AW26,3,IF(AZ26=AW26,1,0)))</f>
        <v>3</v>
      </c>
      <c r="BI26" s="34"/>
      <c r="BJ26" s="34"/>
      <c r="BK26" s="34"/>
      <c r="BL26" s="34"/>
      <c r="BM26" s="41" t="str">
        <f>$P$19</f>
        <v>NSG Kirchschlag</v>
      </c>
      <c r="BN26" s="39">
        <f>COUNT($BH$26,$BF$29,$BH$31,$BF$33)</f>
        <v>4</v>
      </c>
      <c r="BO26" s="39">
        <f>SUM($BH$26+$BF$29+$BH$31+$BF$33)</f>
        <v>9</v>
      </c>
      <c r="BP26" s="39">
        <f>SUM($AZ$26+$AW$29+$AZ$31+$AW$33)</f>
        <v>9</v>
      </c>
      <c r="BQ26" s="40" t="s">
        <v>15</v>
      </c>
      <c r="BR26" s="39">
        <f>SUM($AW$26+$AZ$29+$AW$31+$AZ$33)</f>
        <v>6</v>
      </c>
      <c r="BS26" s="39">
        <f>SUM(BP26-BR26)</f>
        <v>3</v>
      </c>
      <c r="BT26" s="34"/>
      <c r="BU26" s="57"/>
      <c r="BV26" s="48"/>
      <c r="BW26" s="48"/>
      <c r="BX26" s="48"/>
      <c r="BY26" s="48"/>
      <c r="BZ26" s="48"/>
      <c r="CA26" s="48"/>
      <c r="CB26" s="48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14"/>
    </row>
    <row r="27" spans="2:116" s="3" customFormat="1" ht="18" customHeight="1">
      <c r="B27" s="90">
        <v>3</v>
      </c>
      <c r="C27" s="91"/>
      <c r="D27" s="91" t="s">
        <v>31</v>
      </c>
      <c r="E27" s="91"/>
      <c r="F27" s="91"/>
      <c r="G27" s="91"/>
      <c r="H27" s="91"/>
      <c r="I27" s="91"/>
      <c r="J27" s="101">
        <f aca="true" t="shared" si="2" ref="J27:J34">J26+$U$10*$X$10+$AL$10</f>
        <v>0.4131944444444445</v>
      </c>
      <c r="K27" s="101"/>
      <c r="L27" s="101"/>
      <c r="M27" s="101"/>
      <c r="N27" s="102"/>
      <c r="O27" s="70" t="str">
        <f>P20</f>
        <v>NSG Wiesmath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11" t="s">
        <v>16</v>
      </c>
      <c r="AF27" s="71" t="str">
        <f>P16</f>
        <v>Scheiblingkirchen</v>
      </c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2"/>
      <c r="AW27" s="75">
        <v>0</v>
      </c>
      <c r="AX27" s="76"/>
      <c r="AY27" s="11" t="s">
        <v>15</v>
      </c>
      <c r="AZ27" s="76">
        <v>5</v>
      </c>
      <c r="BA27" s="77"/>
      <c r="BB27" s="73"/>
      <c r="BC27" s="74"/>
      <c r="BD27" s="14"/>
      <c r="BE27" s="57"/>
      <c r="BF27" s="37">
        <f t="shared" si="0"/>
        <v>0</v>
      </c>
      <c r="BG27" s="37" t="s">
        <v>15</v>
      </c>
      <c r="BH27" s="37">
        <f t="shared" si="1"/>
        <v>3</v>
      </c>
      <c r="BI27" s="34"/>
      <c r="BJ27" s="34"/>
      <c r="BK27" s="34"/>
      <c r="BL27" s="34"/>
      <c r="BM27" s="41" t="str">
        <f>$P$18</f>
        <v>Bad Erlach</v>
      </c>
      <c r="BN27" s="39">
        <f>COUNT($BF$26,$BH$28,$BH$30,$BF$32)</f>
        <v>4</v>
      </c>
      <c r="BO27" s="39">
        <f>SUM($BF$26+$BH$28+$BH$30+$BF$32)</f>
        <v>4</v>
      </c>
      <c r="BP27" s="39">
        <f>SUM($AW$26+$AZ$28+$AZ$30+$AW$32)</f>
        <v>2</v>
      </c>
      <c r="BQ27" s="40" t="s">
        <v>15</v>
      </c>
      <c r="BR27" s="39">
        <f>SUM($AZ$26+$AW$28+$AW$30+$AZ$32)</f>
        <v>6</v>
      </c>
      <c r="BS27" s="39">
        <f>SUM(BP27-BR27)</f>
        <v>-4</v>
      </c>
      <c r="BT27" s="34"/>
      <c r="BU27" s="57"/>
      <c r="BV27" s="48"/>
      <c r="BW27" s="48"/>
      <c r="BX27" s="48"/>
      <c r="BY27" s="48"/>
      <c r="BZ27" s="48"/>
      <c r="CA27" s="48"/>
      <c r="CB27" s="48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14"/>
    </row>
    <row r="28" spans="2:116" s="3" customFormat="1" ht="18" customHeight="1" thickBot="1">
      <c r="B28" s="83">
        <v>4</v>
      </c>
      <c r="C28" s="84"/>
      <c r="D28" s="84" t="s">
        <v>31</v>
      </c>
      <c r="E28" s="84"/>
      <c r="F28" s="84"/>
      <c r="G28" s="84"/>
      <c r="H28" s="84"/>
      <c r="I28" s="84"/>
      <c r="J28" s="88">
        <f t="shared" si="2"/>
        <v>0.42708333333333337</v>
      </c>
      <c r="K28" s="88"/>
      <c r="L28" s="88"/>
      <c r="M28" s="88"/>
      <c r="N28" s="89"/>
      <c r="O28" s="85" t="str">
        <f>P17</f>
        <v>NSG Grimmenstein</v>
      </c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7" t="s">
        <v>16</v>
      </c>
      <c r="AF28" s="86" t="str">
        <f>P18</f>
        <v>Bad Erlach</v>
      </c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7"/>
      <c r="AW28" s="78">
        <v>1</v>
      </c>
      <c r="AX28" s="79"/>
      <c r="AY28" s="7" t="s">
        <v>15</v>
      </c>
      <c r="AZ28" s="79">
        <v>1</v>
      </c>
      <c r="BA28" s="80"/>
      <c r="BB28" s="81"/>
      <c r="BC28" s="82"/>
      <c r="BD28" s="14"/>
      <c r="BE28" s="57"/>
      <c r="BF28" s="37">
        <f t="shared" si="0"/>
        <v>1</v>
      </c>
      <c r="BG28" s="37" t="s">
        <v>15</v>
      </c>
      <c r="BH28" s="37">
        <f t="shared" si="1"/>
        <v>1</v>
      </c>
      <c r="BI28" s="34"/>
      <c r="BJ28" s="34"/>
      <c r="BK28" s="34"/>
      <c r="BL28" s="34"/>
      <c r="BM28" s="41" t="str">
        <f>$P$20</f>
        <v>NSG Wiesmath</v>
      </c>
      <c r="BN28" s="39">
        <f>COUNT($BF$27,$BH$29,$BH$32,$BF$34)</f>
        <v>4</v>
      </c>
      <c r="BO28" s="39">
        <f>SUM($BF$27+$BH$29+$BH$32+$BF$34)</f>
        <v>3</v>
      </c>
      <c r="BP28" s="39">
        <f>SUM($AW$27+$AZ$29+$AZ$32+$AW$34)</f>
        <v>2</v>
      </c>
      <c r="BQ28" s="40" t="s">
        <v>15</v>
      </c>
      <c r="BR28" s="39">
        <f>SUM($AZ$27+$AW$29+$AW$32+$AZ$34)</f>
        <v>9</v>
      </c>
      <c r="BS28" s="39">
        <f>SUM(BP28-BR28)</f>
        <v>-7</v>
      </c>
      <c r="BT28" s="34"/>
      <c r="BU28" s="57"/>
      <c r="BV28" s="48"/>
      <c r="BW28" s="48"/>
      <c r="BX28" s="48"/>
      <c r="BY28" s="48"/>
      <c r="BZ28" s="48"/>
      <c r="CA28" s="48"/>
      <c r="CB28" s="48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14"/>
    </row>
    <row r="29" spans="2:116" s="3" customFormat="1" ht="18" customHeight="1">
      <c r="B29" s="90">
        <v>5</v>
      </c>
      <c r="C29" s="91"/>
      <c r="D29" s="91" t="s">
        <v>31</v>
      </c>
      <c r="E29" s="91"/>
      <c r="F29" s="91"/>
      <c r="G29" s="91"/>
      <c r="H29" s="91"/>
      <c r="I29" s="91"/>
      <c r="J29" s="101">
        <f t="shared" si="2"/>
        <v>0.44097222222222227</v>
      </c>
      <c r="K29" s="101"/>
      <c r="L29" s="101"/>
      <c r="M29" s="101"/>
      <c r="N29" s="102"/>
      <c r="O29" s="70" t="str">
        <f>P19</f>
        <v>NSG Kirchschlag</v>
      </c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11" t="s">
        <v>16</v>
      </c>
      <c r="AF29" s="71" t="str">
        <f>P20</f>
        <v>NSG Wiesmath</v>
      </c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2"/>
      <c r="AW29" s="75">
        <v>3</v>
      </c>
      <c r="AX29" s="76"/>
      <c r="AY29" s="11" t="s">
        <v>15</v>
      </c>
      <c r="AZ29" s="76">
        <v>1</v>
      </c>
      <c r="BA29" s="77"/>
      <c r="BB29" s="73"/>
      <c r="BC29" s="74"/>
      <c r="BD29" s="14"/>
      <c r="BE29" s="57"/>
      <c r="BF29" s="37">
        <f t="shared" si="0"/>
        <v>3</v>
      </c>
      <c r="BG29" s="37" t="s">
        <v>15</v>
      </c>
      <c r="BH29" s="37">
        <f t="shared" si="1"/>
        <v>0</v>
      </c>
      <c r="BI29" s="34"/>
      <c r="BJ29" s="34"/>
      <c r="BK29" s="34"/>
      <c r="BL29" s="34"/>
      <c r="BM29" s="41" t="str">
        <f>$P$17</f>
        <v>NSG Grimmenstein</v>
      </c>
      <c r="BN29" s="39">
        <f>COUNT($BH$25,$BF$28,$BF$31,$BH$34)</f>
        <v>4</v>
      </c>
      <c r="BO29" s="39">
        <f>SUM($BH$25+$BF$28+$BF$31+$BH$34)</f>
        <v>1</v>
      </c>
      <c r="BP29" s="39">
        <f>SUM($AZ$25+$AW$28+$AW$31+$AZ$34)</f>
        <v>2</v>
      </c>
      <c r="BQ29" s="40" t="s">
        <v>15</v>
      </c>
      <c r="BR29" s="39">
        <f>SUM($AW$25+$AZ$28+$AZ$31+$AW$34)</f>
        <v>7</v>
      </c>
      <c r="BS29" s="39">
        <f>SUM(BP29-BR29)</f>
        <v>-5</v>
      </c>
      <c r="BT29" s="34"/>
      <c r="BU29" s="57"/>
      <c r="BV29" s="48"/>
      <c r="BW29" s="48"/>
      <c r="BX29" s="48"/>
      <c r="BY29" s="48"/>
      <c r="BZ29" s="48"/>
      <c r="CA29" s="48"/>
      <c r="CB29" s="48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14"/>
    </row>
    <row r="30" spans="2:116" s="3" customFormat="1" ht="18" customHeight="1" thickBot="1">
      <c r="B30" s="83">
        <v>6</v>
      </c>
      <c r="C30" s="84"/>
      <c r="D30" s="84" t="s">
        <v>31</v>
      </c>
      <c r="E30" s="84"/>
      <c r="F30" s="84"/>
      <c r="G30" s="84"/>
      <c r="H30" s="84"/>
      <c r="I30" s="84"/>
      <c r="J30" s="88">
        <f t="shared" si="2"/>
        <v>0.45486111111111116</v>
      </c>
      <c r="K30" s="88"/>
      <c r="L30" s="88"/>
      <c r="M30" s="88"/>
      <c r="N30" s="89"/>
      <c r="O30" s="85" t="str">
        <f>P16</f>
        <v>Scheiblingkirchen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7" t="s">
        <v>16</v>
      </c>
      <c r="AF30" s="86" t="str">
        <f>P18</f>
        <v>Bad Erlach</v>
      </c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7"/>
      <c r="AW30" s="78">
        <v>3</v>
      </c>
      <c r="AX30" s="79"/>
      <c r="AY30" s="7" t="s">
        <v>15</v>
      </c>
      <c r="AZ30" s="79">
        <v>0</v>
      </c>
      <c r="BA30" s="80"/>
      <c r="BB30" s="81"/>
      <c r="BC30" s="82"/>
      <c r="BD30" s="14"/>
      <c r="BE30" s="57"/>
      <c r="BF30" s="37">
        <f t="shared" si="0"/>
        <v>3</v>
      </c>
      <c r="BG30" s="37" t="s">
        <v>15</v>
      </c>
      <c r="BH30" s="37">
        <f t="shared" si="1"/>
        <v>0</v>
      </c>
      <c r="BI30" s="34"/>
      <c r="BJ30" s="34"/>
      <c r="BK30" s="28"/>
      <c r="BL30" s="28"/>
      <c r="BM30" s="28"/>
      <c r="BN30" s="28"/>
      <c r="BO30" s="28"/>
      <c r="BP30" s="28"/>
      <c r="BQ30" s="28"/>
      <c r="BR30" s="28"/>
      <c r="BS30" s="28"/>
      <c r="BT30" s="34"/>
      <c r="BU30" s="57"/>
      <c r="BV30" s="48"/>
      <c r="BW30" s="48"/>
      <c r="BX30" s="48"/>
      <c r="BY30" s="48"/>
      <c r="BZ30" s="48"/>
      <c r="CA30" s="48"/>
      <c r="CB30" s="48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14"/>
    </row>
    <row r="31" spans="2:116" s="3" customFormat="1" ht="18" customHeight="1">
      <c r="B31" s="90">
        <v>7</v>
      </c>
      <c r="C31" s="91"/>
      <c r="D31" s="91" t="s">
        <v>31</v>
      </c>
      <c r="E31" s="91"/>
      <c r="F31" s="91"/>
      <c r="G31" s="91"/>
      <c r="H31" s="91"/>
      <c r="I31" s="91"/>
      <c r="J31" s="101">
        <f t="shared" si="2"/>
        <v>0.46875000000000006</v>
      </c>
      <c r="K31" s="101"/>
      <c r="L31" s="101"/>
      <c r="M31" s="101"/>
      <c r="N31" s="102"/>
      <c r="O31" s="70" t="str">
        <f>P17</f>
        <v>NSG Grimmenstein</v>
      </c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11" t="s">
        <v>16</v>
      </c>
      <c r="AF31" s="71" t="str">
        <f>P19</f>
        <v>NSG Kirchschlag</v>
      </c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2"/>
      <c r="AW31" s="75">
        <v>1</v>
      </c>
      <c r="AX31" s="76"/>
      <c r="AY31" s="11" t="s">
        <v>15</v>
      </c>
      <c r="AZ31" s="76">
        <v>2</v>
      </c>
      <c r="BA31" s="77"/>
      <c r="BB31" s="73"/>
      <c r="BC31" s="74"/>
      <c r="BD31" s="50"/>
      <c r="BE31" s="57"/>
      <c r="BF31" s="37">
        <f t="shared" si="0"/>
        <v>0</v>
      </c>
      <c r="BG31" s="37" t="s">
        <v>15</v>
      </c>
      <c r="BH31" s="37">
        <f t="shared" si="1"/>
        <v>3</v>
      </c>
      <c r="BI31" s="34"/>
      <c r="BJ31" s="34"/>
      <c r="BK31" s="42"/>
      <c r="BL31" s="42"/>
      <c r="BM31" s="22"/>
      <c r="BN31" s="22"/>
      <c r="BO31" s="22"/>
      <c r="BP31" s="22"/>
      <c r="BQ31" s="22"/>
      <c r="BR31" s="22"/>
      <c r="BS31" s="39"/>
      <c r="BT31" s="34"/>
      <c r="BU31" s="57"/>
      <c r="BV31" s="48"/>
      <c r="BW31" s="48"/>
      <c r="BX31" s="48"/>
      <c r="BY31" s="48"/>
      <c r="BZ31" s="48"/>
      <c r="CA31" s="48"/>
      <c r="CB31" s="48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14"/>
    </row>
    <row r="32" spans="2:116" s="3" customFormat="1" ht="18" customHeight="1" thickBot="1">
      <c r="B32" s="83">
        <v>8</v>
      </c>
      <c r="C32" s="84"/>
      <c r="D32" s="84" t="s">
        <v>31</v>
      </c>
      <c r="E32" s="84"/>
      <c r="F32" s="84"/>
      <c r="G32" s="84"/>
      <c r="H32" s="84"/>
      <c r="I32" s="84"/>
      <c r="J32" s="88">
        <f t="shared" si="2"/>
        <v>0.48263888888888895</v>
      </c>
      <c r="K32" s="88"/>
      <c r="L32" s="88"/>
      <c r="M32" s="88"/>
      <c r="N32" s="89"/>
      <c r="O32" s="85" t="str">
        <f>P18</f>
        <v>Bad Erlach</v>
      </c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7" t="s">
        <v>16</v>
      </c>
      <c r="AF32" s="86" t="str">
        <f>P20</f>
        <v>NSG Wiesmath</v>
      </c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7"/>
      <c r="AW32" s="78">
        <v>1</v>
      </c>
      <c r="AX32" s="79"/>
      <c r="AY32" s="7" t="s">
        <v>15</v>
      </c>
      <c r="AZ32" s="79">
        <v>0</v>
      </c>
      <c r="BA32" s="80"/>
      <c r="BB32" s="81"/>
      <c r="BC32" s="82"/>
      <c r="BD32" s="50"/>
      <c r="BE32" s="57"/>
      <c r="BF32" s="37">
        <f t="shared" si="0"/>
        <v>3</v>
      </c>
      <c r="BG32" s="37" t="s">
        <v>15</v>
      </c>
      <c r="BH32" s="37">
        <f t="shared" si="1"/>
        <v>0</v>
      </c>
      <c r="BI32" s="34"/>
      <c r="BJ32" s="34"/>
      <c r="BK32" s="42"/>
      <c r="BL32" s="42"/>
      <c r="BM32" s="22"/>
      <c r="BN32" s="22"/>
      <c r="BO32" s="22"/>
      <c r="BP32" s="22"/>
      <c r="BQ32" s="22"/>
      <c r="BR32" s="22"/>
      <c r="BS32" s="39"/>
      <c r="BT32" s="34"/>
      <c r="BU32" s="57"/>
      <c r="BV32" s="48"/>
      <c r="BW32" s="48"/>
      <c r="BX32" s="48"/>
      <c r="BY32" s="48"/>
      <c r="BZ32" s="48"/>
      <c r="CA32" s="48"/>
      <c r="CB32" s="48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14"/>
    </row>
    <row r="33" spans="2:116" s="3" customFormat="1" ht="18" customHeight="1">
      <c r="B33" s="90">
        <v>9</v>
      </c>
      <c r="C33" s="91"/>
      <c r="D33" s="91" t="s">
        <v>31</v>
      </c>
      <c r="E33" s="91"/>
      <c r="F33" s="91"/>
      <c r="G33" s="91"/>
      <c r="H33" s="91"/>
      <c r="I33" s="91"/>
      <c r="J33" s="101">
        <f t="shared" si="2"/>
        <v>0.49652777777777785</v>
      </c>
      <c r="K33" s="101"/>
      <c r="L33" s="101"/>
      <c r="M33" s="101"/>
      <c r="N33" s="102"/>
      <c r="O33" s="70" t="str">
        <f>P19</f>
        <v>NSG Kirchschlag</v>
      </c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11" t="s">
        <v>16</v>
      </c>
      <c r="AF33" s="71" t="str">
        <f>P16</f>
        <v>Scheiblingkirchen</v>
      </c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2"/>
      <c r="AW33" s="75">
        <v>2</v>
      </c>
      <c r="AX33" s="76"/>
      <c r="AY33" s="11" t="s">
        <v>15</v>
      </c>
      <c r="AZ33" s="76">
        <v>4</v>
      </c>
      <c r="BA33" s="77"/>
      <c r="BB33" s="73"/>
      <c r="BC33" s="74"/>
      <c r="BD33" s="50"/>
      <c r="BE33" s="57"/>
      <c r="BF33" s="37">
        <f t="shared" si="0"/>
        <v>0</v>
      </c>
      <c r="BG33" s="37" t="s">
        <v>15</v>
      </c>
      <c r="BH33" s="37">
        <f t="shared" si="1"/>
        <v>3</v>
      </c>
      <c r="BI33" s="34"/>
      <c r="BJ33" s="34"/>
      <c r="BK33" s="42"/>
      <c r="BL33" s="42"/>
      <c r="BM33" s="22"/>
      <c r="BN33" s="22"/>
      <c r="BO33" s="22"/>
      <c r="BP33" s="22"/>
      <c r="BQ33" s="22"/>
      <c r="BR33" s="22"/>
      <c r="BS33" s="39"/>
      <c r="BT33" s="34"/>
      <c r="BU33" s="57"/>
      <c r="BV33" s="48"/>
      <c r="BW33" s="48"/>
      <c r="BX33" s="48"/>
      <c r="BY33" s="48"/>
      <c r="BZ33" s="48"/>
      <c r="CA33" s="48"/>
      <c r="CB33" s="48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14"/>
    </row>
    <row r="34" spans="2:116" s="3" customFormat="1" ht="18" customHeight="1" thickBot="1">
      <c r="B34" s="83">
        <v>10</v>
      </c>
      <c r="C34" s="84"/>
      <c r="D34" s="84" t="s">
        <v>31</v>
      </c>
      <c r="E34" s="84"/>
      <c r="F34" s="84"/>
      <c r="G34" s="84"/>
      <c r="H34" s="84"/>
      <c r="I34" s="84"/>
      <c r="J34" s="88">
        <f t="shared" si="2"/>
        <v>0.5104166666666667</v>
      </c>
      <c r="K34" s="88"/>
      <c r="L34" s="88"/>
      <c r="M34" s="88"/>
      <c r="N34" s="89"/>
      <c r="O34" s="85" t="str">
        <f>P20</f>
        <v>NSG Wiesmath</v>
      </c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7" t="s">
        <v>16</v>
      </c>
      <c r="AF34" s="86" t="str">
        <f>P17</f>
        <v>NSG Grimmenstein</v>
      </c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7"/>
      <c r="AW34" s="78">
        <v>1</v>
      </c>
      <c r="AX34" s="79"/>
      <c r="AY34" s="7" t="s">
        <v>15</v>
      </c>
      <c r="AZ34" s="79">
        <v>0</v>
      </c>
      <c r="BA34" s="80"/>
      <c r="BB34" s="81"/>
      <c r="BC34" s="82"/>
      <c r="BD34" s="50"/>
      <c r="BE34" s="57"/>
      <c r="BF34" s="37">
        <f t="shared" si="0"/>
        <v>3</v>
      </c>
      <c r="BG34" s="37" t="s">
        <v>15</v>
      </c>
      <c r="BH34" s="37">
        <f t="shared" si="1"/>
        <v>0</v>
      </c>
      <c r="BI34" s="34"/>
      <c r="BJ34" s="34"/>
      <c r="BK34" s="42"/>
      <c r="BL34" s="42"/>
      <c r="BM34" s="22"/>
      <c r="BN34" s="22"/>
      <c r="BO34" s="22"/>
      <c r="BP34" s="22"/>
      <c r="BQ34" s="22"/>
      <c r="BR34" s="22"/>
      <c r="BS34" s="39"/>
      <c r="BT34" s="34"/>
      <c r="BU34" s="57"/>
      <c r="BV34" s="48"/>
      <c r="BW34" s="48"/>
      <c r="BX34" s="48"/>
      <c r="BY34" s="48"/>
      <c r="BZ34" s="48"/>
      <c r="CA34" s="48"/>
      <c r="CB34" s="48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14"/>
    </row>
    <row r="35" spans="56:96" ht="12.75">
      <c r="BD35" s="12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51"/>
      <c r="BW35" s="51"/>
      <c r="BX35" s="51"/>
      <c r="BY35" s="51"/>
      <c r="BZ35" s="51"/>
      <c r="CA35" s="51"/>
      <c r="CB35" s="51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</row>
    <row r="36" spans="2:116" ht="12.75">
      <c r="B36" s="1" t="s">
        <v>30</v>
      </c>
      <c r="BD36" s="12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51"/>
      <c r="BW36" s="51"/>
      <c r="BX36" s="51"/>
      <c r="BY36" s="51"/>
      <c r="BZ36" s="51"/>
      <c r="CA36" s="51"/>
      <c r="CB36" s="51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DL36" s="12"/>
    </row>
    <row r="37" spans="56:116" ht="6" customHeight="1">
      <c r="BD37" s="12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51"/>
      <c r="BW37" s="51"/>
      <c r="BX37" s="51"/>
      <c r="BY37" s="51"/>
      <c r="BZ37" s="51"/>
      <c r="CA37" s="51"/>
      <c r="CB37" s="51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DL37" s="12"/>
    </row>
    <row r="38" spans="27:115" s="8" customFormat="1" ht="13.5" customHeight="1" thickBot="1">
      <c r="AA38" s="9"/>
      <c r="AB38" s="9"/>
      <c r="AC38" s="9"/>
      <c r="AD38" s="9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9"/>
      <c r="BW38" s="59"/>
      <c r="BX38" s="59"/>
      <c r="BY38" s="59"/>
      <c r="BZ38" s="59"/>
      <c r="CA38" s="59"/>
      <c r="CB38" s="59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</row>
    <row r="39" spans="9:116" ht="13.5" thickBot="1">
      <c r="I39" s="147" t="s">
        <v>32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98" t="s">
        <v>24</v>
      </c>
      <c r="AI39" s="99"/>
      <c r="AJ39" s="99"/>
      <c r="AK39" s="98" t="s">
        <v>18</v>
      </c>
      <c r="AL39" s="99"/>
      <c r="AM39" s="99"/>
      <c r="AN39" s="98" t="s">
        <v>19</v>
      </c>
      <c r="AO39" s="99"/>
      <c r="AP39" s="99"/>
      <c r="AQ39" s="99"/>
      <c r="AR39" s="99"/>
      <c r="AS39" s="98" t="s">
        <v>20</v>
      </c>
      <c r="AT39" s="99"/>
      <c r="AU39" s="107"/>
      <c r="BD39" s="12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2"/>
      <c r="BW39" s="62"/>
      <c r="BX39" s="62"/>
      <c r="BY39" s="62"/>
      <c r="BZ39" s="62"/>
      <c r="CA39" s="62"/>
      <c r="CB39" s="62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12"/>
      <c r="CT39" s="12"/>
      <c r="DL39" s="12"/>
    </row>
    <row r="40" spans="9:116" ht="19.5" customHeight="1" thickBot="1">
      <c r="I40" s="105" t="s">
        <v>7</v>
      </c>
      <c r="J40" s="106"/>
      <c r="K40" s="110" t="str">
        <f>IF(ISBLANK($AZ$25)," ",BM25)</f>
        <v>Scheiblingkirchen</v>
      </c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08">
        <f>IF(ISBLANK($AW$25),"",BN25)</f>
        <v>4</v>
      </c>
      <c r="AI40" s="106"/>
      <c r="AJ40" s="109"/>
      <c r="AK40" s="108">
        <f>IF(ISBLANK($AW$25),"",BO25)</f>
        <v>12</v>
      </c>
      <c r="AL40" s="106"/>
      <c r="AM40" s="109"/>
      <c r="AN40" s="108">
        <f>IF(ISBLANK($AW$25),"",BP25)</f>
        <v>15</v>
      </c>
      <c r="AO40" s="106"/>
      <c r="AP40" s="27" t="s">
        <v>15</v>
      </c>
      <c r="AQ40" s="106">
        <f>IF(ISBLANK($AW$25),"",BR25)</f>
        <v>2</v>
      </c>
      <c r="AR40" s="109"/>
      <c r="AS40" s="103">
        <f>IF(ISBLANK($AW$25),"",BS25)</f>
        <v>13</v>
      </c>
      <c r="AT40" s="103"/>
      <c r="AU40" s="104"/>
      <c r="BD40" s="12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2"/>
      <c r="BW40" s="62"/>
      <c r="BX40" s="62"/>
      <c r="BY40" s="62"/>
      <c r="BZ40" s="62"/>
      <c r="CA40" s="62"/>
      <c r="CB40" s="62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12"/>
      <c r="CT40" s="12"/>
      <c r="DL40" s="12"/>
    </row>
    <row r="41" spans="9:116" ht="19.5" customHeight="1" thickBot="1">
      <c r="I41" s="105" t="s">
        <v>8</v>
      </c>
      <c r="J41" s="106"/>
      <c r="K41" s="110" t="str">
        <f>IF(ISBLANK($AZ$25)," ",BM26)</f>
        <v>NSG Kirchschlag</v>
      </c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08">
        <f>IF(ISBLANK($AW$25),"",BN26)</f>
        <v>4</v>
      </c>
      <c r="AI41" s="106"/>
      <c r="AJ41" s="109"/>
      <c r="AK41" s="108">
        <f>IF(ISBLANK($AW$25),"",BO26)</f>
        <v>9</v>
      </c>
      <c r="AL41" s="106"/>
      <c r="AM41" s="109"/>
      <c r="AN41" s="108">
        <f>IF(ISBLANK($AW$25),"",BP26)</f>
        <v>9</v>
      </c>
      <c r="AO41" s="106"/>
      <c r="AP41" s="27" t="s">
        <v>15</v>
      </c>
      <c r="AQ41" s="106">
        <f>IF(ISBLANK($AW$25),"",BR26)</f>
        <v>6</v>
      </c>
      <c r="AR41" s="109"/>
      <c r="AS41" s="103">
        <f>IF(ISBLANK($AW$25),"",BS26)</f>
        <v>3</v>
      </c>
      <c r="AT41" s="103"/>
      <c r="AU41" s="104"/>
      <c r="BD41" s="12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2"/>
      <c r="BW41" s="62"/>
      <c r="BX41" s="62"/>
      <c r="BY41" s="62"/>
      <c r="BZ41" s="62"/>
      <c r="CA41" s="62"/>
      <c r="CB41" s="62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12"/>
      <c r="CT41" s="12"/>
      <c r="DL41" s="12"/>
    </row>
    <row r="42" spans="9:116" ht="19.5" customHeight="1" thickBot="1">
      <c r="I42" s="105" t="s">
        <v>9</v>
      </c>
      <c r="J42" s="106"/>
      <c r="K42" s="110" t="str">
        <f>IF(ISBLANK($AZ$25)," ",BM27)</f>
        <v>Bad Erlach</v>
      </c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08">
        <f>IF(ISBLANK($AW$25),"",BN27)</f>
        <v>4</v>
      </c>
      <c r="AI42" s="106"/>
      <c r="AJ42" s="109"/>
      <c r="AK42" s="108">
        <f>IF(ISBLANK($AW$25),"",BO27)</f>
        <v>4</v>
      </c>
      <c r="AL42" s="106"/>
      <c r="AM42" s="109"/>
      <c r="AN42" s="108">
        <f>IF(ISBLANK($AW$25),"",BP27)</f>
        <v>2</v>
      </c>
      <c r="AO42" s="106"/>
      <c r="AP42" s="27" t="s">
        <v>15</v>
      </c>
      <c r="AQ42" s="106">
        <f>IF(ISBLANK($AW$25),"",BR27)</f>
        <v>6</v>
      </c>
      <c r="AR42" s="109"/>
      <c r="AS42" s="103">
        <f>IF(ISBLANK($AW$25),"",BS27)</f>
        <v>-4</v>
      </c>
      <c r="AT42" s="103"/>
      <c r="AU42" s="104"/>
      <c r="BD42" s="12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2"/>
      <c r="BW42" s="62"/>
      <c r="BX42" s="62"/>
      <c r="BY42" s="62"/>
      <c r="BZ42" s="62"/>
      <c r="CA42" s="62"/>
      <c r="CB42" s="62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12"/>
      <c r="CT42" s="12"/>
      <c r="DL42" s="12"/>
    </row>
    <row r="43" spans="9:116" ht="19.5" customHeight="1" thickBot="1">
      <c r="I43" s="111" t="s">
        <v>10</v>
      </c>
      <c r="J43" s="112"/>
      <c r="K43" s="110" t="str">
        <f>IF(ISBLANK($AZ$25)," ",BM28)</f>
        <v>NSG Wiesmath</v>
      </c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08">
        <f>IF(ISBLANK($AW$25),"",BN28)</f>
        <v>4</v>
      </c>
      <c r="AI43" s="106"/>
      <c r="AJ43" s="109"/>
      <c r="AK43" s="108">
        <f>IF(ISBLANK($AW$25),"",BO28)</f>
        <v>3</v>
      </c>
      <c r="AL43" s="106"/>
      <c r="AM43" s="109"/>
      <c r="AN43" s="108">
        <f>IF(ISBLANK($AW$25),"",BP28)</f>
        <v>2</v>
      </c>
      <c r="AO43" s="106"/>
      <c r="AP43" s="26" t="s">
        <v>15</v>
      </c>
      <c r="AQ43" s="106">
        <f>IF(ISBLANK($AW$25),"",BR28)</f>
        <v>9</v>
      </c>
      <c r="AR43" s="109"/>
      <c r="AS43" s="103">
        <f>IF(ISBLANK($AW$25),"",BS28)</f>
        <v>-7</v>
      </c>
      <c r="AT43" s="103"/>
      <c r="AU43" s="104"/>
      <c r="BD43" s="12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2"/>
      <c r="BW43" s="62"/>
      <c r="BX43" s="62"/>
      <c r="BY43" s="62"/>
      <c r="BZ43" s="62"/>
      <c r="CA43" s="62"/>
      <c r="CB43" s="62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12"/>
      <c r="CT43" s="12"/>
      <c r="DL43" s="12"/>
    </row>
    <row r="44" spans="9:96" ht="19.5" customHeight="1" thickBot="1">
      <c r="I44" s="105" t="s">
        <v>11</v>
      </c>
      <c r="J44" s="106"/>
      <c r="K44" s="110" t="str">
        <f>IF(ISBLANK($AZ$25)," ",BM29)</f>
        <v>NSG Grimmenstein</v>
      </c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08">
        <f>IF(ISBLANK($AW$25),"",BN29)</f>
        <v>4</v>
      </c>
      <c r="AI44" s="106"/>
      <c r="AJ44" s="109"/>
      <c r="AK44" s="108">
        <f>IF(ISBLANK($AW$25),"",BO29)</f>
        <v>1</v>
      </c>
      <c r="AL44" s="106"/>
      <c r="AM44" s="109"/>
      <c r="AN44" s="108">
        <f>IF(ISBLANK($AW$25),"",BP29)</f>
        <v>2</v>
      </c>
      <c r="AO44" s="106"/>
      <c r="AP44" s="27" t="s">
        <v>15</v>
      </c>
      <c r="AQ44" s="106">
        <f>IF(ISBLANK($AW$25),"",BR29)</f>
        <v>7</v>
      </c>
      <c r="AR44" s="109"/>
      <c r="AS44" s="103">
        <f>IF(ISBLANK($AW$25),"",BS29)</f>
        <v>-5</v>
      </c>
      <c r="AT44" s="103"/>
      <c r="AU44" s="104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2"/>
      <c r="BW44" s="62"/>
      <c r="BX44" s="62"/>
      <c r="BY44" s="62"/>
      <c r="BZ44" s="62"/>
      <c r="CA44" s="62"/>
      <c r="CB44" s="62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</row>
  </sheetData>
  <sheetProtection/>
  <mergeCells count="164"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AF29:AV29"/>
    <mergeCell ref="N20:O20"/>
    <mergeCell ref="P16:AJ16"/>
    <mergeCell ref="P17:AJ17"/>
    <mergeCell ref="P18:AJ18"/>
    <mergeCell ref="P19:AJ19"/>
    <mergeCell ref="P20:AJ20"/>
    <mergeCell ref="N16:O16"/>
    <mergeCell ref="N17:O17"/>
    <mergeCell ref="N18:O18"/>
    <mergeCell ref="N19:O19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AK44:AM44"/>
    <mergeCell ref="AN44:AO44"/>
    <mergeCell ref="AQ44:AR44"/>
    <mergeCell ref="I41:J41"/>
    <mergeCell ref="K41:AG41"/>
    <mergeCell ref="K44:AG44"/>
    <mergeCell ref="K42:AG42"/>
    <mergeCell ref="AQ42:AR42"/>
    <mergeCell ref="AS44:AU44"/>
    <mergeCell ref="I44:J44"/>
    <mergeCell ref="K43:AG43"/>
    <mergeCell ref="AH43:AJ43"/>
    <mergeCell ref="AK43:AM43"/>
    <mergeCell ref="AN43:AO43"/>
    <mergeCell ref="AQ43:AR43"/>
    <mergeCell ref="AS43:AU43"/>
    <mergeCell ref="I43:J43"/>
    <mergeCell ref="AH44:AJ44"/>
    <mergeCell ref="AS42:AU42"/>
    <mergeCell ref="I42:J42"/>
    <mergeCell ref="AH41:AJ41"/>
    <mergeCell ref="AK41:AM41"/>
    <mergeCell ref="AN41:AO41"/>
    <mergeCell ref="AQ41:AR41"/>
    <mergeCell ref="AS41:AU41"/>
    <mergeCell ref="AH42:AJ42"/>
    <mergeCell ref="AK42:AM42"/>
    <mergeCell ref="AN42:AO42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K40:AG40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2:BC32"/>
    <mergeCell ref="J31:N31"/>
    <mergeCell ref="O31:AD31"/>
    <mergeCell ref="AF31:AV31"/>
    <mergeCell ref="AW31:AX31"/>
    <mergeCell ref="J32:N32"/>
    <mergeCell ref="O32:AD32"/>
    <mergeCell ref="AW29:AX29"/>
    <mergeCell ref="AZ29:BA29"/>
    <mergeCell ref="D30:F30"/>
    <mergeCell ref="G30:I30"/>
    <mergeCell ref="J30:N30"/>
    <mergeCell ref="O30:AD30"/>
    <mergeCell ref="J28:N28"/>
    <mergeCell ref="O28:AD28"/>
    <mergeCell ref="AZ30:BA30"/>
    <mergeCell ref="BB30:BC30"/>
    <mergeCell ref="J27:N27"/>
    <mergeCell ref="BB27:BC27"/>
    <mergeCell ref="BB28:BC28"/>
    <mergeCell ref="AF28:AV28"/>
    <mergeCell ref="AW28:AX28"/>
    <mergeCell ref="AZ28:BA28"/>
    <mergeCell ref="D27:F27"/>
    <mergeCell ref="G27:I27"/>
    <mergeCell ref="O27:AD27"/>
    <mergeCell ref="AF27:AV27"/>
    <mergeCell ref="AW27:AX27"/>
    <mergeCell ref="AZ27:BA27"/>
    <mergeCell ref="B32:C32"/>
    <mergeCell ref="B33:C33"/>
    <mergeCell ref="B34:C34"/>
    <mergeCell ref="D31:F31"/>
    <mergeCell ref="G31:I31"/>
    <mergeCell ref="D33:F33"/>
    <mergeCell ref="G33:I33"/>
    <mergeCell ref="D32:F32"/>
    <mergeCell ref="G32:I32"/>
    <mergeCell ref="O24:AV24"/>
    <mergeCell ref="B27:C27"/>
    <mergeCell ref="B28:C28"/>
    <mergeCell ref="B29:C29"/>
    <mergeCell ref="B30:C30"/>
    <mergeCell ref="B31:C31"/>
    <mergeCell ref="D29:F29"/>
    <mergeCell ref="G29:I29"/>
    <mergeCell ref="D28:F28"/>
    <mergeCell ref="G28:I28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B26:C26"/>
    <mergeCell ref="O26:AD26"/>
    <mergeCell ref="AF26:AV26"/>
    <mergeCell ref="J26:N26"/>
    <mergeCell ref="D26:F26"/>
    <mergeCell ref="G26:I26"/>
    <mergeCell ref="O25:AD25"/>
    <mergeCell ref="AF25:AV25"/>
    <mergeCell ref="BB25:BC25"/>
    <mergeCell ref="AW25:AX25"/>
    <mergeCell ref="AZ25:BA25"/>
    <mergeCell ref="AW26:AX26"/>
    <mergeCell ref="AZ26:BA26"/>
    <mergeCell ref="BB26:BC26"/>
    <mergeCell ref="X10:AB10"/>
    <mergeCell ref="H10:L10"/>
    <mergeCell ref="AK18:AL18"/>
    <mergeCell ref="AK19:AL19"/>
    <mergeCell ref="AK16:AL16"/>
    <mergeCell ref="AK17:AL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&amp;F  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Jugendtag</dc:title>
  <dc:subject>Pittental</dc:subject>
  <dc:creator>Pi Schuster</dc:creator>
  <cp:keywords/>
  <dc:description/>
  <cp:lastModifiedBy>Herbert Allabauer</cp:lastModifiedBy>
  <cp:lastPrinted>2012-06-22T09:58:09Z</cp:lastPrinted>
  <dcterms:created xsi:type="dcterms:W3CDTF">2002-02-21T07:48:38Z</dcterms:created>
  <dcterms:modified xsi:type="dcterms:W3CDTF">2016-08-20T13:50:42Z</dcterms:modified>
  <cp:category/>
  <cp:version/>
  <cp:contentType/>
  <cp:contentStatus/>
</cp:coreProperties>
</file>